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 Staff\System Analyst\Projects &amp; Tasks\2021\Projects\PMS - Easy Uploading of KPIs\Template APT\"/>
    </mc:Choice>
  </mc:AlternateContent>
  <xr:revisionPtr revIDLastSave="0" documentId="13_ncr:1_{BD705516-07E6-4D2C-8075-0B553B77342C}" xr6:coauthVersionLast="47" xr6:coauthVersionMax="47" xr10:uidLastSave="{00000000-0000-0000-0000-000000000000}"/>
  <bookViews>
    <workbookView xWindow="20370" yWindow="-120" windowWidth="29040" windowHeight="15840" tabRatio="842" activeTab="2" xr2:uid="{951DBFAA-8F44-43B8-89B2-9434167CBAC5}"/>
  </bookViews>
  <sheets>
    <sheet name="MNW MASI" sheetId="27" r:id="rId1"/>
    <sheet name="SEO BESE" sheetId="14" r:id="rId2"/>
    <sheet name="SEO KIRISITIANA" sheetId="25" r:id="rId3"/>
    <sheet name="EO RAKARIA" sheetId="15" r:id="rId4"/>
    <sheet name="EO LEKIMA" sheetId="17" r:id="rId5"/>
    <sheet name="EO PAULIASI" sheetId="23" r:id="rId6"/>
    <sheet name="EO SAILASA" sheetId="31" r:id="rId7"/>
    <sheet name="GIO TOMU" sheetId="22" r:id="rId8"/>
    <sheet name="EO SAVE BOLA" sheetId="20" r:id="rId9"/>
    <sheet name="EA MALAKAI" sheetId="19" r:id="rId10"/>
    <sheet name="EA VUNISINA" sheetId="16" r:id="rId11"/>
    <sheet name="EA RUSI" sheetId="18" r:id="rId12"/>
    <sheet name="EA MANOA" sheetId="21" r:id="rId13"/>
    <sheet name="EA MELANIA" sheetId="24" r:id="rId14"/>
    <sheet name="EA SHEMAL" sheetId="28" r:id="rId15"/>
    <sheet name="EA LAQAI" sheetId="32" r:id="rId16"/>
    <sheet name="EA LITIA" sheetId="33" r:id="rId17"/>
    <sheet name="FO VIVITA" sheetId="26" r:id="rId18"/>
    <sheet name="CSHR TAINA" sheetId="29" r:id="rId19"/>
    <sheet name="AC MELI" sheetId="30" r:id="rId2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29" l="1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11" i="25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11" i="14"/>
  <c r="G12" i="27"/>
  <c r="G13" i="27"/>
  <c r="G14" i="27"/>
  <c r="G15" i="27"/>
  <c r="G16" i="27"/>
  <c r="G17" i="27"/>
  <c r="G18" i="27"/>
  <c r="G19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33" i="27"/>
  <c r="G34" i="27"/>
  <c r="G35" i="27"/>
  <c r="G36" i="27"/>
  <c r="G37" i="27"/>
  <c r="G38" i="27"/>
  <c r="G39" i="27"/>
  <c r="G40" i="27"/>
  <c r="G41" i="27"/>
  <c r="G42" i="27"/>
  <c r="G43" i="27"/>
  <c r="G44" i="27"/>
  <c r="G45" i="27"/>
  <c r="G46" i="27"/>
  <c r="G47" i="27"/>
  <c r="G48" i="27"/>
  <c r="G49" i="27"/>
  <c r="G50" i="27"/>
  <c r="G51" i="27"/>
  <c r="G52" i="27"/>
  <c r="G53" i="27"/>
  <c r="G54" i="27"/>
  <c r="G55" i="27"/>
  <c r="G56" i="27"/>
  <c r="G57" i="27"/>
  <c r="G58" i="27"/>
  <c r="G59" i="27"/>
  <c r="G60" i="27"/>
  <c r="G61" i="27"/>
  <c r="G11" i="27"/>
  <c r="G12" i="33"/>
  <c r="G13" i="33"/>
  <c r="G14" i="33"/>
  <c r="G15" i="33"/>
  <c r="G16" i="33"/>
  <c r="G17" i="33"/>
  <c r="G18" i="33"/>
  <c r="G19" i="33"/>
  <c r="G20" i="33"/>
  <c r="G21" i="33"/>
  <c r="G22" i="33"/>
  <c r="G23" i="33"/>
  <c r="G11" i="33"/>
  <c r="F12" i="33"/>
  <c r="F13" i="33"/>
  <c r="F14" i="33"/>
  <c r="F15" i="33"/>
  <c r="F16" i="33"/>
  <c r="F17" i="33"/>
  <c r="F18" i="33"/>
  <c r="F19" i="33"/>
  <c r="F20" i="33"/>
  <c r="F21" i="33"/>
  <c r="F22" i="33"/>
  <c r="F23" i="33"/>
  <c r="F11" i="33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11" i="32"/>
  <c r="F12" i="32"/>
  <c r="F13" i="32"/>
  <c r="F14" i="32"/>
  <c r="F15" i="32"/>
  <c r="F16" i="32"/>
  <c r="F17" i="32"/>
  <c r="F18" i="32"/>
  <c r="F19" i="32"/>
  <c r="F20" i="32"/>
  <c r="F21" i="32"/>
  <c r="F22" i="32"/>
  <c r="F23" i="32"/>
  <c r="F24" i="32"/>
  <c r="F11" i="32"/>
  <c r="G12" i="31"/>
  <c r="G13" i="31"/>
  <c r="G14" i="31"/>
  <c r="G15" i="31"/>
  <c r="G16" i="31"/>
  <c r="G17" i="31"/>
  <c r="G18" i="31"/>
  <c r="G19" i="31"/>
  <c r="G20" i="31"/>
  <c r="G21" i="31"/>
  <c r="G22" i="31"/>
  <c r="G23" i="31"/>
  <c r="G24" i="31"/>
  <c r="G25" i="31"/>
  <c r="G11" i="31"/>
  <c r="F12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F25" i="31"/>
  <c r="F11" i="31"/>
  <c r="G12" i="28"/>
  <c r="G13" i="28"/>
  <c r="G14" i="28"/>
  <c r="G15" i="28"/>
  <c r="G16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31" i="28"/>
  <c r="G32" i="28"/>
  <c r="G33" i="28"/>
  <c r="G34" i="28"/>
  <c r="G35" i="28"/>
  <c r="F12" i="28"/>
  <c r="F13" i="28"/>
  <c r="F14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F34" i="28"/>
  <c r="F35" i="28"/>
  <c r="G11" i="28"/>
  <c r="F11" i="28"/>
  <c r="G12" i="24"/>
  <c r="G13" i="24"/>
  <c r="G14" i="24"/>
  <c r="G15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11" i="24"/>
  <c r="F12" i="24"/>
  <c r="F13" i="24"/>
  <c r="F14" i="24"/>
  <c r="F15" i="24"/>
  <c r="F16" i="24"/>
  <c r="G16" i="24" s="1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11" i="24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11" i="21"/>
  <c r="F16" i="21"/>
  <c r="F15" i="21"/>
  <c r="F17" i="21"/>
  <c r="F12" i="21"/>
  <c r="F13" i="21"/>
  <c r="F14" i="21"/>
  <c r="F18" i="21"/>
  <c r="F19" i="21"/>
  <c r="F20" i="21"/>
  <c r="F21" i="21"/>
  <c r="F22" i="21"/>
  <c r="F23" i="21"/>
  <c r="F24" i="21"/>
  <c r="F25" i="21"/>
  <c r="F26" i="21"/>
  <c r="F27" i="21"/>
  <c r="F11" i="21"/>
  <c r="F17" i="18" l="1"/>
  <c r="G16" i="18"/>
  <c r="G15" i="18"/>
  <c r="F12" i="18"/>
  <c r="F13" i="18"/>
  <c r="F14" i="18"/>
  <c r="F18" i="18"/>
  <c r="F20" i="18"/>
  <c r="F21" i="18"/>
  <c r="F22" i="18"/>
  <c r="F23" i="18"/>
  <c r="F24" i="18"/>
  <c r="F25" i="18"/>
  <c r="F26" i="18"/>
  <c r="F27" i="18"/>
  <c r="F11" i="18"/>
  <c r="F19" i="16"/>
  <c r="F18" i="16"/>
  <c r="F16" i="16"/>
  <c r="F15" i="16"/>
  <c r="F12" i="16"/>
  <c r="F13" i="16"/>
  <c r="F14" i="16"/>
  <c r="F20" i="16"/>
  <c r="F21" i="16"/>
  <c r="F22" i="16"/>
  <c r="F23" i="16"/>
  <c r="F24" i="16"/>
  <c r="F25" i="16"/>
  <c r="F26" i="16"/>
  <c r="F27" i="16"/>
  <c r="F11" i="16"/>
  <c r="F18" i="19"/>
  <c r="F17" i="19"/>
  <c r="F16" i="19"/>
  <c r="F15" i="19"/>
  <c r="F12" i="19"/>
  <c r="F13" i="19"/>
  <c r="F14" i="19"/>
  <c r="F20" i="19"/>
  <c r="F21" i="19"/>
  <c r="F22" i="19"/>
  <c r="F23" i="19"/>
  <c r="F24" i="19"/>
  <c r="F25" i="19"/>
  <c r="F26" i="19"/>
  <c r="F27" i="19"/>
  <c r="F11" i="19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30" i="22"/>
  <c r="F31" i="22"/>
  <c r="F32" i="22"/>
  <c r="F33" i="22"/>
  <c r="F34" i="22"/>
  <c r="F35" i="22"/>
  <c r="F36" i="22"/>
  <c r="F37" i="22"/>
  <c r="F38" i="22"/>
  <c r="F11" i="22"/>
  <c r="F12" i="23"/>
  <c r="F13" i="23"/>
  <c r="F15" i="23"/>
  <c r="F16" i="23"/>
  <c r="F21" i="23"/>
  <c r="F22" i="23"/>
  <c r="F23" i="23"/>
  <c r="F24" i="23"/>
  <c r="F25" i="23"/>
  <c r="F26" i="23"/>
  <c r="F27" i="23"/>
  <c r="F28" i="23"/>
  <c r="F29" i="23"/>
  <c r="F30" i="23"/>
  <c r="F31" i="23"/>
  <c r="F32" i="23"/>
  <c r="F33" i="23"/>
  <c r="F34" i="23"/>
  <c r="F35" i="23"/>
  <c r="F11" i="23"/>
  <c r="G17" i="17"/>
  <c r="G15" i="17"/>
  <c r="F12" i="17"/>
  <c r="F13" i="17"/>
  <c r="F14" i="17"/>
  <c r="F20" i="17"/>
  <c r="F21" i="17"/>
  <c r="F22" i="17"/>
  <c r="F23" i="17"/>
  <c r="F24" i="17"/>
  <c r="F25" i="17"/>
  <c r="F26" i="17"/>
  <c r="F27" i="17"/>
  <c r="F28" i="17"/>
  <c r="F29" i="17"/>
  <c r="F30" i="17"/>
  <c r="F11" i="17"/>
  <c r="F18" i="15"/>
  <c r="F12" i="15"/>
  <c r="F13" i="15"/>
  <c r="F14" i="15"/>
  <c r="F21" i="15"/>
  <c r="F22" i="15"/>
  <c r="F23" i="15"/>
  <c r="F24" i="15"/>
  <c r="F25" i="15"/>
  <c r="F26" i="15"/>
  <c r="F27" i="15"/>
  <c r="F28" i="15"/>
  <c r="F29" i="15"/>
  <c r="F32" i="15"/>
  <c r="F33" i="15"/>
  <c r="F34" i="15"/>
  <c r="F35" i="15"/>
  <c r="F11" i="15"/>
  <c r="F19" i="20"/>
  <c r="F18" i="20"/>
  <c r="F12" i="20"/>
  <c r="F13" i="20"/>
  <c r="F14" i="20"/>
  <c r="F21" i="20"/>
  <c r="F22" i="20"/>
  <c r="F23" i="20"/>
  <c r="F24" i="20"/>
  <c r="F25" i="20"/>
  <c r="F26" i="20"/>
  <c r="F27" i="20"/>
  <c r="F28" i="20"/>
  <c r="F29" i="20"/>
  <c r="F32" i="20"/>
  <c r="F33" i="20"/>
  <c r="F34" i="20"/>
  <c r="F35" i="20"/>
  <c r="F11" i="20"/>
  <c r="F12" i="25"/>
  <c r="F13" i="25"/>
  <c r="F14" i="25"/>
  <c r="F15" i="25"/>
  <c r="F16" i="25"/>
  <c r="F17" i="25"/>
  <c r="F18" i="25"/>
  <c r="F20" i="25"/>
  <c r="F21" i="25"/>
  <c r="F22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11" i="25"/>
  <c r="F29" i="14"/>
  <c r="F28" i="14"/>
  <c r="F27" i="14"/>
  <c r="F26" i="14"/>
  <c r="F21" i="14"/>
  <c r="F20" i="14"/>
  <c r="F18" i="14"/>
  <c r="F17" i="14"/>
  <c r="F12" i="14"/>
  <c r="F13" i="14"/>
  <c r="F14" i="14"/>
  <c r="F19" i="14"/>
  <c r="F22" i="14"/>
  <c r="F23" i="14"/>
  <c r="F24" i="14"/>
  <c r="F25" i="14"/>
  <c r="F30" i="14"/>
  <c r="F31" i="14"/>
  <c r="F32" i="14"/>
  <c r="F33" i="14"/>
  <c r="F34" i="14"/>
  <c r="F35" i="14"/>
  <c r="F36" i="14"/>
  <c r="F37" i="14"/>
  <c r="F40" i="14"/>
  <c r="F41" i="14"/>
  <c r="F42" i="14"/>
  <c r="F43" i="14"/>
  <c r="F44" i="14"/>
  <c r="F45" i="14"/>
  <c r="F11" i="14"/>
  <c r="F12" i="27"/>
  <c r="F13" i="27"/>
  <c r="F14" i="27"/>
  <c r="F15" i="27"/>
  <c r="F16" i="27"/>
  <c r="F17" i="27"/>
  <c r="F18" i="27"/>
  <c r="F19" i="27"/>
  <c r="F20" i="27"/>
  <c r="F22" i="27"/>
  <c r="F23" i="27"/>
  <c r="F24" i="27"/>
  <c r="F25" i="27"/>
  <c r="F26" i="27"/>
  <c r="F27" i="27"/>
  <c r="F33" i="27"/>
  <c r="F34" i="27"/>
  <c r="F36" i="27"/>
  <c r="F37" i="27"/>
  <c r="F38" i="27"/>
  <c r="F39" i="27"/>
  <c r="F40" i="27"/>
  <c r="F41" i="27"/>
  <c r="F42" i="27"/>
  <c r="F43" i="27"/>
  <c r="F44" i="27"/>
  <c r="F45" i="27"/>
  <c r="F46" i="27"/>
  <c r="F47" i="27"/>
  <c r="F48" i="27"/>
  <c r="F49" i="27"/>
  <c r="F50" i="27"/>
  <c r="F51" i="27"/>
  <c r="F52" i="27"/>
  <c r="F53" i="27"/>
  <c r="F55" i="27"/>
  <c r="F56" i="27"/>
  <c r="F57" i="27"/>
  <c r="F58" i="27"/>
  <c r="F59" i="27"/>
  <c r="F60" i="27"/>
  <c r="F61" i="27"/>
  <c r="F11" i="27"/>
  <c r="H24" i="33" l="1"/>
  <c r="I4" i="33" s="1"/>
  <c r="H25" i="32"/>
  <c r="I4" i="32" s="1"/>
  <c r="H26" i="31"/>
  <c r="I4" i="31" s="1"/>
  <c r="H33" i="30"/>
  <c r="I4" i="30" s="1"/>
  <c r="I4" i="29"/>
  <c r="H36" i="28"/>
  <c r="I4" i="28" s="1"/>
  <c r="H62" i="27"/>
  <c r="I4" i="27" s="1"/>
  <c r="H39" i="26"/>
  <c r="I4" i="26" s="1"/>
  <c r="H51" i="25"/>
  <c r="I4" i="25" s="1"/>
  <c r="H36" i="24"/>
  <c r="I4" i="24" s="1"/>
  <c r="H36" i="23"/>
  <c r="I4" i="23" s="1"/>
  <c r="H39" i="22"/>
  <c r="I4" i="22" s="1"/>
  <c r="H28" i="21"/>
  <c r="I4" i="21" s="1"/>
  <c r="H36" i="20" l="1"/>
  <c r="I4" i="20" s="1"/>
  <c r="H28" i="19"/>
  <c r="I4" i="19" s="1"/>
  <c r="H28" i="18" l="1"/>
  <c r="I4" i="18" s="1"/>
  <c r="H31" i="17"/>
  <c r="I4" i="17" s="1"/>
  <c r="H28" i="16"/>
  <c r="I4" i="16" s="1"/>
  <c r="H36" i="15"/>
  <c r="I4" i="15" s="1"/>
  <c r="H46" i="14"/>
  <c r="I4" i="14" s="1"/>
</calcChain>
</file>

<file path=xl/sharedStrings.xml><?xml version="1.0" encoding="utf-8"?>
<sst xmlns="http://schemas.openxmlformats.org/spreadsheetml/2006/main" count="2463" uniqueCount="356">
  <si>
    <t>Core Business Outcomes</t>
  </si>
  <si>
    <t>Key Focus Area</t>
  </si>
  <si>
    <t>Measures Definition</t>
  </si>
  <si>
    <t>Weights %</t>
  </si>
  <si>
    <t>Customer Service</t>
  </si>
  <si>
    <t>Timeline</t>
  </si>
  <si>
    <t>STAFF ANNUAL PERFORMANCE TARGET 2021</t>
  </si>
  <si>
    <t>APT Year</t>
  </si>
  <si>
    <t>Period Year:  January - December</t>
  </si>
  <si>
    <t>Weight</t>
  </si>
  <si>
    <t>Manager/Supervisor</t>
  </si>
  <si>
    <t>Employee/Staff</t>
  </si>
  <si>
    <t>Name</t>
  </si>
  <si>
    <t>Position</t>
  </si>
  <si>
    <t>Quarter</t>
  </si>
  <si>
    <t>Case Management</t>
  </si>
  <si>
    <t>Reassessment</t>
  </si>
  <si>
    <t>Financial management</t>
  </si>
  <si>
    <t>Poundage</t>
  </si>
  <si>
    <t>Fees</t>
  </si>
  <si>
    <t>Total Income collected from Fees</t>
  </si>
  <si>
    <t>Q1 - Q4</t>
  </si>
  <si>
    <t>Governance</t>
  </si>
  <si>
    <t xml:space="preserve">Compliance to EOM </t>
  </si>
  <si>
    <t>Growth</t>
  </si>
  <si>
    <t>People</t>
  </si>
  <si>
    <t>Business Excellence- HPO Framework</t>
  </si>
  <si>
    <t>QCC</t>
  </si>
  <si>
    <t>5S</t>
  </si>
  <si>
    <t>Ensure working place is up to 5S standard</t>
  </si>
  <si>
    <t>Participate in CSR activities</t>
  </si>
  <si>
    <t>CMS</t>
  </si>
  <si>
    <t>Gross New Lease</t>
  </si>
  <si>
    <t>Net New Lease</t>
  </si>
  <si>
    <t>LOU Leasing their own Land</t>
  </si>
  <si>
    <t>Total Income</t>
  </si>
  <si>
    <t>Landowners</t>
  </si>
  <si>
    <t>Land Available</t>
  </si>
  <si>
    <t>Expiry</t>
  </si>
  <si>
    <t>Lease Application</t>
  </si>
  <si>
    <t>360 Degrees</t>
  </si>
  <si>
    <t>Total Income collected (Overall)</t>
  </si>
  <si>
    <t>Adhere and comply to all the HR/Board policies and ensure there is no PEL for the year.</t>
  </si>
  <si>
    <t>Compliance to EOM and ensure procedures and processes are followed</t>
  </si>
  <si>
    <t>2021 Reassessment Case Closed</t>
  </si>
  <si>
    <t>Pre - 2021 Reassessment Case Closed</t>
  </si>
  <si>
    <t>2021 Lease Application Case Closed</t>
  </si>
  <si>
    <t>Pre-2021 Lease Application Case Closed</t>
  </si>
  <si>
    <t>Compliance to Policy</t>
  </si>
  <si>
    <t>CSR</t>
  </si>
  <si>
    <t>LOU Consultation</t>
  </si>
  <si>
    <t>Public Consultation and Awareness</t>
  </si>
  <si>
    <t>Paticipate or Assist in QCC</t>
  </si>
  <si>
    <t>Sales Analysis</t>
  </si>
  <si>
    <t>Qtr Target / Output</t>
  </si>
  <si>
    <t>Buinimasi Bese</t>
  </si>
  <si>
    <t>Soloveni Masi</t>
  </si>
  <si>
    <t>SEO Operation North West</t>
  </si>
  <si>
    <t>Manager North West</t>
  </si>
  <si>
    <t xml:space="preserve">Total Income collected from Poundage </t>
  </si>
  <si>
    <t>Expenses</t>
  </si>
  <si>
    <t>Control expenses and be within budget</t>
  </si>
  <si>
    <t>2021  Renewal Case Closed</t>
  </si>
  <si>
    <t>Pre-2021 Renewal Case Closed</t>
  </si>
  <si>
    <t>360⁰ Inspection / Asset Valuation (Complience)</t>
  </si>
  <si>
    <t xml:space="preserve">Breach </t>
  </si>
  <si>
    <t>Pre-2021 Breach Cases Closed</t>
  </si>
  <si>
    <t>2021 Breach Cases Closed</t>
  </si>
  <si>
    <t>LDVC</t>
  </si>
  <si>
    <t>Land Available - Tender (Target 12; Close  case 4)</t>
  </si>
  <si>
    <t>Ensure Complience to Risk Policies / Risk Register monitoring</t>
  </si>
  <si>
    <t>GIS COMMITTEE</t>
  </si>
  <si>
    <t>Effective Particiaption/Contribution - GIS Tech Enhancement/End-User Friendly &amp; Implementation</t>
  </si>
  <si>
    <t>Attend to all cases assigned and ensure cases to be closed (90%)</t>
  </si>
  <si>
    <t>Landowners Consultations (LOU Capacity Building-Commercial/Bussiness Structure&amp;Management); Tourism/MLAU/RMS</t>
  </si>
  <si>
    <t>Public Consultation and Awareness at Provisional, Tikina and Village levels. Assist MLAU</t>
  </si>
  <si>
    <t>Training - Capacity Building</t>
  </si>
  <si>
    <t>EOM Training, Valuation, Policies, Manuals</t>
  </si>
  <si>
    <t>Growth Economy</t>
  </si>
  <si>
    <t>Lease Renewals - CBUL Program</t>
  </si>
  <si>
    <t>ALTA Expiry Renewal  - Cane Leases</t>
  </si>
  <si>
    <t>ALTA Expiry Renewal  - Non Cane Leases</t>
  </si>
  <si>
    <t>Housing land needs</t>
  </si>
  <si>
    <t>1 - development lease</t>
  </si>
  <si>
    <t>Informal settlements</t>
  </si>
  <si>
    <t>1 - informal settlement</t>
  </si>
  <si>
    <t>Happy or Not feedback -  trend reports</t>
  </si>
  <si>
    <t>Customer Satisfaction</t>
  </si>
  <si>
    <t>Foreign direct investment</t>
  </si>
  <si>
    <t xml:space="preserve">Pre-2021 Lease Application Case 100% Closed </t>
  </si>
  <si>
    <t xml:space="preserve">Land Available - Tender </t>
  </si>
  <si>
    <t>FDI, Align to National Dev Plan 5-10years. Strtaegic Plan requirements &amp; land identification. Assist R&amp;D and MSP.</t>
  </si>
  <si>
    <t>Savenaca Bola</t>
  </si>
  <si>
    <t>Estate Officer</t>
  </si>
  <si>
    <t>Estate Assistant I</t>
  </si>
  <si>
    <t>Malakai   Tikomaiigiladi</t>
  </si>
  <si>
    <t>Uraia Masivou Rakaria</t>
  </si>
  <si>
    <t>Estate Officer NW</t>
  </si>
  <si>
    <t>Timoci  Tukadra Vunisina</t>
  </si>
  <si>
    <t>Lekima Maka Junior</t>
  </si>
  <si>
    <t>Rusiate Lima Baleasavu</t>
  </si>
  <si>
    <t xml:space="preserve">Estate Assistant III </t>
  </si>
  <si>
    <t>Estate Assistant III</t>
  </si>
  <si>
    <t>Manoa  Nadakua</t>
  </si>
  <si>
    <t>Waisea Tomu Vunakece Vatucicila</t>
  </si>
  <si>
    <t xml:space="preserve">Geospatial Information Officer I </t>
  </si>
  <si>
    <t>Assist in 2021 Lease Application Case Closed. Carryout GPS, Technical process &amp; support. (Screening,Scanning &amp; uploading, Offer, Documentation, Conveyancing, Settlement)</t>
  </si>
  <si>
    <t>Assist 360⁰ Inspection / Asset Valuation (Complience)</t>
  </si>
  <si>
    <t>Arrears</t>
  </si>
  <si>
    <t xml:space="preserve">Assist 2021 Arrears Case Closed </t>
  </si>
  <si>
    <t>File</t>
  </si>
  <si>
    <t>File Stocktake and Maintenance</t>
  </si>
  <si>
    <t>Land Development Proposal</t>
  </si>
  <si>
    <t>Field check &amp; Submission of Brief to LDVC and consult surveyors.</t>
  </si>
  <si>
    <t>Variation</t>
  </si>
  <si>
    <t>Assist case process and closing of cases</t>
  </si>
  <si>
    <t>Generic</t>
  </si>
  <si>
    <t xml:space="preserve">Attend to case process and closing of cases </t>
  </si>
  <si>
    <t>Generic - Survey Instruction</t>
  </si>
  <si>
    <t>Issue Survey Instruction and monitor for scheme and survey approval</t>
  </si>
  <si>
    <t>Assist Gross New Lease</t>
  </si>
  <si>
    <t>Assist Net New Lease</t>
  </si>
  <si>
    <t>Assist LOU Leasing their own Land, Locality, GPS &amp; Lease Plans</t>
  </si>
  <si>
    <t>GIS support - Package and Marketing of Tendered Sites</t>
  </si>
  <si>
    <t>Potential Sites</t>
  </si>
  <si>
    <t>GIS support - Potential identification of available sites</t>
  </si>
  <si>
    <t>Assist Sales Analysis</t>
  </si>
  <si>
    <t>Operation Report</t>
  </si>
  <si>
    <t>Ensure timely Monthly Operation report submitted</t>
  </si>
  <si>
    <t>GIC Committee</t>
  </si>
  <si>
    <t>Attend to GIC committee meeeting - ensure Complience to all policies and issues raised regarding Geo Spatial</t>
  </si>
  <si>
    <t>Data Integrity</t>
  </si>
  <si>
    <t>Ensure data accuracy and consistency when entering into the system and reports. (File/Landsoft/360Insp/LeaseProfile)</t>
  </si>
  <si>
    <t>PMS</t>
  </si>
  <si>
    <t>Ensure Online PMS is attended and submitted for assessment</t>
  </si>
  <si>
    <t>Training &amp; Succesion Planning</t>
  </si>
  <si>
    <t>Conitnue with Valuation Training, EOM, GIS, Finance &amp; Leadership</t>
  </si>
  <si>
    <t>Screening,Scanning &amp; uploading, Offer, Documentation, Conveyancing, Settlement</t>
  </si>
  <si>
    <t>2021 Lease application closed</t>
  </si>
  <si>
    <t>Pre 2021 Lease Application closed</t>
  </si>
  <si>
    <t>Dealings</t>
  </si>
  <si>
    <t>Attend to Dealings (Mortgage, Transfer, Sub Lease, Water, Building &amp; FEA etc) - Attend to cases untill case closed</t>
  </si>
  <si>
    <t>Attend to case process and closing of cases (80%)</t>
  </si>
  <si>
    <t>Surrender</t>
  </si>
  <si>
    <t>Risk Management</t>
  </si>
  <si>
    <t>Ensure Complience to Risk Policies / Risk Register &amp; monitoring</t>
  </si>
  <si>
    <t>Attend to all cases assigned and ensure cases to be closed (100%)</t>
  </si>
  <si>
    <t>Conitnue with Valuation Training, EOM, GIS, Finance &amp; Leadership. System Training.</t>
  </si>
  <si>
    <t>monitor counter service roster, assist when required</t>
  </si>
  <si>
    <t>Strategic Planning, Research</t>
  </si>
  <si>
    <t>Review of EOM/Lease Conditions, Finanace, Bussiness Plan</t>
  </si>
  <si>
    <t>Assist/Participate - Review of Board's Policies, EOM/Lease Conditions, Finanace, Bussiness Plan</t>
  </si>
  <si>
    <t xml:space="preserve">Estate Officer Cadet </t>
  </si>
  <si>
    <t>Pauliasi  Vainitoba Daunivalu</t>
  </si>
  <si>
    <t>Melania Tabuakula</t>
  </si>
  <si>
    <t>Kirisitiana  Volivoli</t>
  </si>
  <si>
    <t>Senior Estate Officer Compliance &amp; Risk NW</t>
  </si>
  <si>
    <t>Arrears Reduction in Value (40%)</t>
  </si>
  <si>
    <t>Parked Cases (Aged 6-20yrs) - Reduce parked arrears by 50% from the total accumulated to 1/1/2021</t>
  </si>
  <si>
    <t>Land for leasing</t>
  </si>
  <si>
    <t>2021 Arrears Case Closed</t>
  </si>
  <si>
    <t>Pre-2021 Arrears Case Closed</t>
  </si>
  <si>
    <t xml:space="preserve">Monitor case process and closing of cases </t>
  </si>
  <si>
    <t>Breach</t>
  </si>
  <si>
    <t>Land File</t>
  </si>
  <si>
    <t xml:space="preserve">Land File Creation </t>
  </si>
  <si>
    <t>Lease processing timeline</t>
  </si>
  <si>
    <t>Processing of leases within given timeline</t>
  </si>
  <si>
    <t>Attend to all cases assigned and ensure cases to be closed. Assist in verifying and closing of CMS cases.</t>
  </si>
  <si>
    <t>Conduct/ Attend Awareness on  Policies and Manuals.</t>
  </si>
  <si>
    <t>Submission of Valuation report</t>
  </si>
  <si>
    <t>Technology</t>
  </si>
  <si>
    <t>Data cleaning</t>
  </si>
  <si>
    <t>Review of Data cleaning phase 3 - Files pending from the ITDMC report</t>
  </si>
  <si>
    <t>Supporting A Growth Economy</t>
  </si>
  <si>
    <t>Lease renewal - CBUL programs</t>
  </si>
  <si>
    <t>Attend meetings/ consultation and provide update on the Western CBUL Monitoring Committee</t>
  </si>
  <si>
    <t>Housing Land Need</t>
  </si>
  <si>
    <t xml:space="preserve">Assist with the process of development lease </t>
  </si>
  <si>
    <t>Informal settlement</t>
  </si>
  <si>
    <t>formalisation of one informal settlement</t>
  </si>
  <si>
    <t>Capex</t>
  </si>
  <si>
    <t>Control and monitoring (Need basis)</t>
  </si>
  <si>
    <t xml:space="preserve">Annual /Monthly Operating Expenses Income </t>
  </si>
  <si>
    <t xml:space="preserve">Timely processing of Monthly Bills Utility, by 20th of every month.  </t>
  </si>
  <si>
    <t>Annual FM OPS - Operation Collected</t>
  </si>
  <si>
    <t>Review of weekly Income to ensure Navision Reconciles to Landsoft</t>
  </si>
  <si>
    <t>Annual Expenditure</t>
  </si>
  <si>
    <t>Review of weekly Expenditure to ensure correct postings</t>
  </si>
  <si>
    <t>Generic - Refund &amp; Reversals</t>
  </si>
  <si>
    <t>Cleared withing 2 working days</t>
  </si>
  <si>
    <t>Files &amp; Adminstration</t>
  </si>
  <si>
    <t>Stock Take &amp; Maintenance - Control</t>
  </si>
  <si>
    <t>ERD Registration Verification &amp; Approvals</t>
  </si>
  <si>
    <t>Within 3 weeks from date of Submission</t>
  </si>
  <si>
    <t>Write off &amp; Unallocated Processed</t>
  </si>
  <si>
    <t>Cleared withing 3 working days</t>
  </si>
  <si>
    <t>Processing of Payments for Vendors/ Contractors</t>
  </si>
  <si>
    <t>Monthly</t>
  </si>
  <si>
    <t>Stamp Duty &amp; Registration Fees</t>
  </si>
  <si>
    <t>Daily</t>
  </si>
  <si>
    <t>Timely generation of LPOs</t>
  </si>
  <si>
    <t>2 Days Turn Around Time</t>
  </si>
  <si>
    <t>Review of the Finance Policy by 30 April 2021</t>
  </si>
  <si>
    <t>Provide submission on Finance Policy by end of March 2020</t>
  </si>
  <si>
    <t>Completion of the 2020 External Audit by 31 March 2021</t>
  </si>
  <si>
    <t>Provision of Audit Information as required by Auditors</t>
  </si>
  <si>
    <t>Ensure timely Monthly Finance &amp; Admin Operation report submitted</t>
  </si>
  <si>
    <t>Ensure data accuracy and consistency when entering into the system and reports. (File/Landsoft/Income/Expenses)</t>
  </si>
  <si>
    <t xml:space="preserve">Compliance to EOM &amp; Finance Manual, Admin Manual </t>
  </si>
  <si>
    <t>Compliance to EOM &amp; Finance Manual and ensure procedures and processes are followed</t>
  </si>
  <si>
    <t xml:space="preserve">Landowners  (LOU Capacity - Seed Grant, ERD Registration, Deed of Trust processing and any assistance required by LAONW </t>
  </si>
  <si>
    <t>Review of Finance Policy, EOM/Lease Conditions, Finance, Bussiness Plan</t>
  </si>
  <si>
    <t>Assist/Participate - Review of  Policies, EOM/Lease Conditions, Finanace, Bussiness Plan</t>
  </si>
  <si>
    <t>Solomone   Viticauravou</t>
  </si>
  <si>
    <t>DGM Operations</t>
  </si>
  <si>
    <t>2021 Expiry Case Closed</t>
  </si>
  <si>
    <t>Pre - 2021 Expiry  Case Closed</t>
  </si>
  <si>
    <t xml:space="preserve">360⁰ Inspection </t>
  </si>
  <si>
    <t>Sales analysis and creating acredibe sale database</t>
  </si>
  <si>
    <t>Land Development</t>
  </si>
  <si>
    <t>Processing of land development brief and proposal</t>
  </si>
  <si>
    <t>Processing of leases within given timeline.monthly report sumitted</t>
  </si>
  <si>
    <t>SMM</t>
  </si>
  <si>
    <t>Boards Performance, Policies and Strategis to meet SCP targets.</t>
  </si>
  <si>
    <t>OMM</t>
  </si>
  <si>
    <t>Estate Operation Peformance, Issues &amp; Strategies; Target Achievement.</t>
  </si>
  <si>
    <t>Prepare signed APT with staff and assess staff appraisals</t>
  </si>
  <si>
    <t>Ensure Online PMS is rated and submitted for assessment</t>
  </si>
  <si>
    <t>RV, EOM, GIS, Forensic Accounting, ClimateChange &amp; Leadership</t>
  </si>
  <si>
    <t>Sustainable Development &amp; Embracing Climate Change</t>
  </si>
  <si>
    <t>Reduce Carbon emission initiatives</t>
  </si>
  <si>
    <t>Conservation Leases, renewable energy - solar panel farms and green growth - to issue 1 conservation lease and 1 solar farm/ green energy lease</t>
  </si>
  <si>
    <t>Lease Renewal - CBUL Programs</t>
  </si>
  <si>
    <t>CBUL monitoring programs, meetings and ensure that both cane and non cane lease renewal achieve their targets (85%)</t>
  </si>
  <si>
    <t>Strategic Planning, Innovation</t>
  </si>
  <si>
    <t>Private Public Partnership</t>
  </si>
  <si>
    <t>Internal Partnership &amp; NGO</t>
  </si>
  <si>
    <t>Review of Policy, EOM, Finanace, Admin manual</t>
  </si>
  <si>
    <t>Assist/Participate - Review of Tourism Policy, EOM/Lease T&amp;C, Finanace, Admin manual</t>
  </si>
  <si>
    <t>Ensure Compliance to Risk Policies / Risk Register &amp; monitoring</t>
  </si>
  <si>
    <t>Assissting with cases assigned and ensure cases to be closed (100%)</t>
  </si>
  <si>
    <t>Conitnue with EOM, GIS and System Trainings.</t>
  </si>
  <si>
    <t>Assissting with counter service</t>
  </si>
  <si>
    <t>Paticipating in QCC</t>
  </si>
  <si>
    <t>New Lease</t>
  </si>
  <si>
    <t>Report</t>
  </si>
  <si>
    <t>EOM</t>
  </si>
  <si>
    <t>Policies</t>
  </si>
  <si>
    <t>PMs</t>
  </si>
  <si>
    <t>Training</t>
  </si>
  <si>
    <t>Happy or Not Feedback -  trend reports</t>
  </si>
  <si>
    <t>Happy or Not Feedback</t>
  </si>
  <si>
    <t>Shemal Sajnita Prasad</t>
  </si>
  <si>
    <t>Monitor case process and closing of cases (90% of cases open)</t>
  </si>
  <si>
    <t>Monitor case process and closing of cases (50% of cases open)</t>
  </si>
  <si>
    <t>Monitor case process and closing of cases (80% of cases open)</t>
  </si>
  <si>
    <t>Timely &amp; accurate processing of daily receipts from collection</t>
  </si>
  <si>
    <t>Petty Cash</t>
  </si>
  <si>
    <t>Monitor &amp; conduct cash counts for petty cash. Reimburse when low.</t>
  </si>
  <si>
    <t>Bank Run</t>
  </si>
  <si>
    <t>Daily bank run if FONW/ACNW are not available</t>
  </si>
  <si>
    <t>Reconciliations</t>
  </si>
  <si>
    <t>Conduct tenant financial reconciliations for queries &amp; complaints</t>
  </si>
  <si>
    <t>Annual Trust Income Distribution</t>
  </si>
  <si>
    <t>Stumpage payments are accurately allocated.  Close liaison with FOSW &amp; FON</t>
  </si>
  <si>
    <t>Annual/Monthly OPS Expenses</t>
  </si>
  <si>
    <t xml:space="preserve">Ensure adequate cash available in LTK Operating account </t>
  </si>
  <si>
    <t>Process petty cash reimbursement for Ba &amp; Rakiraki</t>
  </si>
  <si>
    <t xml:space="preserve">ERD Registration </t>
  </si>
  <si>
    <t>Ensure forms are regsitered within 3 working days. Sent for verification the following week. Attend to queries &amp; complaints within 3 working days</t>
  </si>
  <si>
    <t>Provide submission on Finance Policy by end of March 2021</t>
  </si>
  <si>
    <t>Ensure compliance to Risk Policies / Risk Register &amp; monitoring</t>
  </si>
  <si>
    <t>Ensure Online PMS is attended and submitted for assessment in a timely manner</t>
  </si>
  <si>
    <t>Conitnue with  EOM,Finance &amp; Leadership</t>
  </si>
  <si>
    <t>Ensure workplace is up to 5S standard</t>
  </si>
  <si>
    <t>Taina   Mulo Naivalu Rabuno</t>
  </si>
  <si>
    <t>Cashier NW</t>
  </si>
  <si>
    <t xml:space="preserve">Minimize vehicle repair costs and zerorize accidient </t>
  </si>
  <si>
    <t xml:space="preserve">Timely service delivery </t>
  </si>
  <si>
    <t xml:space="preserve">Overall fleet management and control </t>
  </si>
  <si>
    <t>Attend on time</t>
  </si>
  <si>
    <t>Review of the Adminstration Policy by 30 April 2021</t>
  </si>
  <si>
    <t>LOU General Queries</t>
  </si>
  <si>
    <t xml:space="preserve">Overall vehicle usage and maintenance </t>
  </si>
  <si>
    <t>Vehicle/GPS report</t>
  </si>
  <si>
    <t>Compliance to Finance/Admin procedures.</t>
  </si>
  <si>
    <t>Building Maitenance &amp; Repair</t>
  </si>
  <si>
    <t>Meli Mara Ratokalau Ralagi</t>
  </si>
  <si>
    <t xml:space="preserve">Adminsitration Clerk </t>
  </si>
  <si>
    <t>Arrears - 2021 cases to be closed.Annual Target 50.00%</t>
  </si>
  <si>
    <t>Arrears - Pre 2021 cases to be closed. Annual Target 50.00%</t>
  </si>
  <si>
    <t>Reduce Total Arrears Value - Reduce 40% of the Total Arrears Value as at 31/12/2021.</t>
  </si>
  <si>
    <t xml:space="preserve">Poundage Income </t>
  </si>
  <si>
    <t>Contribute to the Lautoka Office Income Poundage Collection</t>
  </si>
  <si>
    <t>Fees Income</t>
  </si>
  <si>
    <t>Contribute to the Lautoka Office Income Fees Collection</t>
  </si>
  <si>
    <t>Internal Audit report</t>
  </si>
  <si>
    <t>Assist Audit team in information required to assist them in their assessment and audit process.</t>
  </si>
  <si>
    <t>1. Manage Risk and register all risk in the Department and also consolidate risk identified that is associated with arrears portfolio; 2.Monitor and ensure governance framework been incorporated in work process and review to be undertaken to minimize risk.</t>
  </si>
  <si>
    <t>Compliance</t>
  </si>
  <si>
    <t xml:space="preserve">Monitor compliance is adequately followed by all staffs for all legislation, policies, EOM and processes; 2. Undertake operation audit for assessment of compliance and review of EOM to address gaps in process &amp; procedures.                                     </t>
  </si>
  <si>
    <t>Policy</t>
  </si>
  <si>
    <t>Compliance to all policy</t>
  </si>
  <si>
    <t>Staff Climate (Satisfaction) Survey Index</t>
  </si>
  <si>
    <t>Undertake climate survey when provided by HCM.</t>
  </si>
  <si>
    <t>Valuation Principle &amp; Practise</t>
  </si>
  <si>
    <t>Undergo Valuation Traning, Practise &amp; Reporting</t>
  </si>
  <si>
    <t>Landsoft Enhancement</t>
  </si>
  <si>
    <t>Data Intergrity</t>
  </si>
  <si>
    <t>Complaints Management System [ Cases]</t>
  </si>
  <si>
    <t>Attending to CMS cases</t>
  </si>
  <si>
    <t>5S - Implementing 5S principles across organization</t>
  </si>
  <si>
    <t>Participation on 5S exercise,Attend and Participate on Business Excellence Inititiatives,Participate in the Talanoa Session,Corporate Social Responsibility - Be actively involved in the  CSR activities for the department and the board as part of its public engagement activities,Staff Health &amp; Well Being</t>
  </si>
  <si>
    <t>Attend Risk Management meeeting - ensure Complience to Risk Policies / Risk Register &amp; monitoring</t>
  </si>
  <si>
    <t>Sailasa Davies Kuruwale Saratibau</t>
  </si>
  <si>
    <t>Anare Ramotiqa Laqai</t>
  </si>
  <si>
    <t>Vivita  Radakua</t>
  </si>
  <si>
    <t>Finance Officer</t>
  </si>
  <si>
    <t>Serve Court Orders &amp; Summons</t>
  </si>
  <si>
    <t>Litia  Kenona Tuiqali Vakaloloma</t>
  </si>
  <si>
    <t>Estate Assistant II</t>
  </si>
  <si>
    <t>Manager</t>
  </si>
  <si>
    <t>Annual Target</t>
  </si>
  <si>
    <t>Bi - Annual Target</t>
  </si>
  <si>
    <t>50% of cases open</t>
  </si>
  <si>
    <t>90% of cases open</t>
  </si>
  <si>
    <t>80% of cases open</t>
  </si>
  <si>
    <t>42days</t>
  </si>
  <si>
    <t>Lautoka NW - 2021 - ALTA 307; TLTA - 1314; Rakiraki Office - ALTA- 134, TLTA - 112</t>
  </si>
  <si>
    <t>Lautoka NW - Pre 2021 - ALTA 142; TLTA - 413; Rakiraki Office - ALTA- 67, TLTA - 35</t>
  </si>
  <si>
    <t>Lautoka Office - 45, Rakiraki Office - 4</t>
  </si>
  <si>
    <t>Lautoka Office - 15, Rakiraki Office - 7</t>
  </si>
  <si>
    <t>Lautoka Office - 336, Rakiraki Office - 142</t>
  </si>
  <si>
    <t>Lautoka Office - 2083, Rakiraki Office - 410</t>
  </si>
  <si>
    <t>50%</t>
  </si>
  <si>
    <t>Lautoka Office - 250, Rakiraki Office - 150</t>
  </si>
  <si>
    <t>Lautoka Office - 200, Rakiraki Office - 80</t>
  </si>
  <si>
    <t>Lautoka Office - 25, Rakiraki Office -10</t>
  </si>
  <si>
    <t>Lautoka Office - 25, Rakiraki Office - 15</t>
  </si>
  <si>
    <t>24</t>
  </si>
  <si>
    <t>85%</t>
  </si>
  <si>
    <t>Lautoka Office - 45</t>
  </si>
  <si>
    <t>Lautoka Office - 15</t>
  </si>
  <si>
    <t>Vitogo District  - 159</t>
  </si>
  <si>
    <t>Vitogo District - 12</t>
  </si>
  <si>
    <t>4</t>
  </si>
  <si>
    <t>Vuda District  - 159</t>
  </si>
  <si>
    <t>Vuda District - 12</t>
  </si>
  <si>
    <t>Lautoka Office - 2083</t>
  </si>
  <si>
    <t>Data</t>
  </si>
  <si>
    <t>Climate survey</t>
  </si>
  <si>
    <t>Audit</t>
  </si>
  <si>
    <t>Variation Case - Attend to case process and closing of cases (80%)</t>
  </si>
  <si>
    <t>Generic Case - Attend to case process and closing of cases (80%)</t>
  </si>
  <si>
    <t>Surrender Case - Attend to case process and closing of cases (80%)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</si>
</sst>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sz val="10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Tahoma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1F413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4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left" vertical="center"/>
    </xf>
    <xf numFmtId="43" fontId="3" fillId="2" borderId="2" xfId="1" applyFont="1" applyFill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3" fillId="2" borderId="2" xfId="1" applyNumberFormat="1" applyFont="1" applyFill="1" applyBorder="1" applyAlignment="1">
      <alignment horizontal="center" vertical="center" wrapText="1"/>
    </xf>
    <xf numFmtId="0" fontId="3" fillId="0" borderId="2" xfId="1" applyNumberFormat="1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vertical="center" wrapText="1"/>
    </xf>
    <xf numFmtId="0" fontId="1" fillId="0" borderId="0" xfId="0" applyNumberFormat="1" applyFont="1" applyAlignment="1">
      <alignment horizontal="center" vertical="center"/>
    </xf>
    <xf numFmtId="0" fontId="9" fillId="5" borderId="2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9" fontId="3" fillId="6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F6ED5-597B-4EE8-A4E0-FE874946FA4F}">
  <sheetPr>
    <pageSetUpPr fitToPage="1"/>
  </sheetPr>
  <dimension ref="B2:T62"/>
  <sheetViews>
    <sheetView zoomScaleNormal="100" workbookViewId="0">
      <selection activeCell="C14" sqref="C14"/>
    </sheetView>
  </sheetViews>
  <sheetFormatPr defaultColWidth="9.28515625" defaultRowHeight="12.75" x14ac:dyDescent="0.25"/>
  <cols>
    <col min="1" max="1" width="2.85546875" style="8" customWidth="1"/>
    <col min="2" max="2" width="32.28515625" style="8" bestFit="1" customWidth="1"/>
    <col min="3" max="3" width="33.28515625" style="8" bestFit="1" customWidth="1"/>
    <col min="4" max="4" width="54.5703125" style="8" customWidth="1"/>
    <col min="5" max="6" width="16.28515625" style="8" customWidth="1"/>
    <col min="7" max="7" width="16" style="9" bestFit="1" customWidth="1"/>
    <col min="8" max="8" width="13.140625" style="9" bestFit="1" customWidth="1"/>
    <col min="9" max="9" width="9.7109375" style="9" bestFit="1" customWidth="1"/>
    <col min="10" max="10" width="11.85546875" style="9" customWidth="1"/>
    <col min="11" max="16384" width="9.28515625" style="8"/>
  </cols>
  <sheetData>
    <row r="2" spans="2:20" x14ac:dyDescent="0.25">
      <c r="B2" s="49" t="s">
        <v>6</v>
      </c>
      <c r="C2" s="49"/>
      <c r="D2" s="49"/>
      <c r="E2" s="49"/>
      <c r="F2" s="49"/>
      <c r="G2" s="49"/>
      <c r="H2" s="49"/>
      <c r="I2" s="49"/>
      <c r="J2" s="49"/>
    </row>
    <row r="3" spans="2:20" x14ac:dyDescent="0.25">
      <c r="B3" s="49"/>
      <c r="C3" s="49"/>
      <c r="D3" s="49"/>
      <c r="E3" s="49"/>
      <c r="F3" s="49"/>
      <c r="G3" s="49"/>
      <c r="H3" s="49"/>
      <c r="I3" s="49"/>
      <c r="J3" s="49"/>
    </row>
    <row r="4" spans="2:20" s="10" customFormat="1" ht="15" customHeight="1" x14ac:dyDescent="0.25">
      <c r="B4" s="22" t="s">
        <v>7</v>
      </c>
      <c r="C4" s="27">
        <v>2021</v>
      </c>
      <c r="D4" s="43" t="s">
        <v>8</v>
      </c>
      <c r="E4" s="55"/>
      <c r="F4" s="44"/>
      <c r="G4" s="50" t="s">
        <v>9</v>
      </c>
      <c r="H4" s="51"/>
      <c r="I4" s="52">
        <f>H62/100</f>
        <v>1</v>
      </c>
      <c r="J4" s="52"/>
    </row>
    <row r="5" spans="2:20" x14ac:dyDescent="0.25">
      <c r="B5" s="9"/>
      <c r="C5" s="9"/>
    </row>
    <row r="6" spans="2:20" s="10" customFormat="1" ht="15" customHeight="1" x14ac:dyDescent="0.25">
      <c r="B6" s="53" t="s">
        <v>11</v>
      </c>
      <c r="C6" s="53"/>
      <c r="G6" s="50" t="s">
        <v>10</v>
      </c>
      <c r="H6" s="54"/>
      <c r="I6" s="54"/>
      <c r="J6" s="51"/>
    </row>
    <row r="7" spans="2:20" s="10" customFormat="1" ht="15" customHeight="1" x14ac:dyDescent="0.25">
      <c r="B7" s="23" t="s">
        <v>12</v>
      </c>
      <c r="C7" s="24" t="s">
        <v>56</v>
      </c>
      <c r="G7" s="43" t="s">
        <v>12</v>
      </c>
      <c r="H7" s="44"/>
      <c r="I7" s="41" t="s">
        <v>214</v>
      </c>
      <c r="J7" s="42"/>
    </row>
    <row r="8" spans="2:20" s="10" customFormat="1" ht="15" customHeight="1" x14ac:dyDescent="0.25">
      <c r="B8" s="20" t="s">
        <v>13</v>
      </c>
      <c r="C8" s="21" t="s">
        <v>58</v>
      </c>
      <c r="G8" s="45" t="s">
        <v>13</v>
      </c>
      <c r="H8" s="46"/>
      <c r="I8" s="47" t="s">
        <v>215</v>
      </c>
      <c r="J8" s="48"/>
    </row>
    <row r="10" spans="2:20" ht="25.5" x14ac:dyDescent="0.25">
      <c r="B10" s="12" t="s">
        <v>0</v>
      </c>
      <c r="C10" s="22" t="s">
        <v>1</v>
      </c>
      <c r="D10" s="22" t="s">
        <v>2</v>
      </c>
      <c r="E10" s="28" t="s">
        <v>323</v>
      </c>
      <c r="F10" s="12" t="s">
        <v>324</v>
      </c>
      <c r="G10" s="12" t="s">
        <v>54</v>
      </c>
      <c r="H10" s="12" t="s">
        <v>3</v>
      </c>
      <c r="I10" s="12" t="s">
        <v>14</v>
      </c>
      <c r="J10" s="12" t="s">
        <v>5</v>
      </c>
    </row>
    <row r="11" spans="2:20" s="10" customFormat="1" x14ac:dyDescent="0.25">
      <c r="B11" s="3" t="s">
        <v>17</v>
      </c>
      <c r="C11" s="6" t="s">
        <v>19</v>
      </c>
      <c r="D11" s="6" t="s">
        <v>20</v>
      </c>
      <c r="E11" s="1">
        <v>2169853.08</v>
      </c>
      <c r="F11" s="1">
        <f>IF(E11&lt;&gt;100,E11/2,E11)</f>
        <v>1084926.54</v>
      </c>
      <c r="G11" s="25">
        <f>IF(F11&lt;&gt;100,F11/2,F11)</f>
        <v>542463.27</v>
      </c>
      <c r="H11" s="1">
        <v>3</v>
      </c>
      <c r="I11" s="1" t="s">
        <v>21</v>
      </c>
      <c r="J11" s="3"/>
    </row>
    <row r="12" spans="2:20" s="10" customFormat="1" x14ac:dyDescent="0.25">
      <c r="B12" s="3" t="s">
        <v>17</v>
      </c>
      <c r="C12" s="6" t="s">
        <v>18</v>
      </c>
      <c r="D12" s="3" t="s">
        <v>59</v>
      </c>
      <c r="E12" s="1">
        <v>1962013.08</v>
      </c>
      <c r="F12" s="1">
        <f t="shared" ref="F12:F61" si="0">IF(E12&lt;&gt;100,E12/2,E12)</f>
        <v>981006.54</v>
      </c>
      <c r="G12" s="25">
        <f t="shared" ref="G12:G61" si="1">IF(F12&lt;&gt;100,F12/2,F12)</f>
        <v>490503.27</v>
      </c>
      <c r="H12" s="1">
        <v>3</v>
      </c>
      <c r="I12" s="1" t="s">
        <v>21</v>
      </c>
      <c r="J12" s="3"/>
    </row>
    <row r="13" spans="2:20" s="10" customFormat="1" x14ac:dyDescent="0.25">
      <c r="B13" s="2" t="s">
        <v>17</v>
      </c>
      <c r="C13" s="2" t="s">
        <v>35</v>
      </c>
      <c r="D13" s="2" t="s">
        <v>41</v>
      </c>
      <c r="E13" s="4">
        <v>4133548.2</v>
      </c>
      <c r="F13" s="1">
        <f t="shared" si="0"/>
        <v>2066774.1</v>
      </c>
      <c r="G13" s="25">
        <f t="shared" si="1"/>
        <v>1033387.05</v>
      </c>
      <c r="H13" s="4">
        <v>3</v>
      </c>
      <c r="I13" s="1" t="s">
        <v>21</v>
      </c>
      <c r="J13" s="3"/>
    </row>
    <row r="14" spans="2:20" s="10" customFormat="1" x14ac:dyDescent="0.25">
      <c r="B14" s="3" t="s">
        <v>17</v>
      </c>
      <c r="C14" s="3" t="s">
        <v>60</v>
      </c>
      <c r="D14" s="3" t="s">
        <v>61</v>
      </c>
      <c r="E14" s="1">
        <v>2082637.56</v>
      </c>
      <c r="F14" s="1">
        <f t="shared" si="0"/>
        <v>1041318.78</v>
      </c>
      <c r="G14" s="25">
        <f t="shared" si="1"/>
        <v>520659.39</v>
      </c>
      <c r="H14" s="1">
        <v>3</v>
      </c>
      <c r="I14" s="1" t="s">
        <v>21</v>
      </c>
      <c r="J14" s="3"/>
    </row>
    <row r="15" spans="2:20" s="10" customFormat="1" x14ac:dyDescent="0.25">
      <c r="B15" s="3" t="s">
        <v>17</v>
      </c>
      <c r="C15" s="6" t="s">
        <v>181</v>
      </c>
      <c r="D15" s="3" t="s">
        <v>182</v>
      </c>
      <c r="E15" s="1">
        <v>18656</v>
      </c>
      <c r="F15" s="1">
        <f t="shared" si="0"/>
        <v>9328</v>
      </c>
      <c r="G15" s="29">
        <f t="shared" si="1"/>
        <v>4664</v>
      </c>
      <c r="H15" s="1">
        <v>3</v>
      </c>
      <c r="I15" s="1" t="s">
        <v>21</v>
      </c>
      <c r="J15" s="3"/>
    </row>
    <row r="16" spans="2:20" s="10" customFormat="1" x14ac:dyDescent="0.25">
      <c r="B16" s="2" t="s">
        <v>15</v>
      </c>
      <c r="C16" s="6" t="s">
        <v>16</v>
      </c>
      <c r="D16" s="2" t="s">
        <v>44</v>
      </c>
      <c r="E16" s="4">
        <v>1544</v>
      </c>
      <c r="F16" s="1">
        <f t="shared" si="0"/>
        <v>772</v>
      </c>
      <c r="G16" s="29">
        <f t="shared" si="1"/>
        <v>386</v>
      </c>
      <c r="H16" s="4">
        <v>2</v>
      </c>
      <c r="I16" s="1" t="s">
        <v>21</v>
      </c>
      <c r="J16" s="3"/>
      <c r="P16" s="11"/>
      <c r="Q16" s="11"/>
      <c r="R16" s="11"/>
      <c r="S16" s="11"/>
      <c r="T16" s="11"/>
    </row>
    <row r="17" spans="2:10" s="10" customFormat="1" x14ac:dyDescent="0.25">
      <c r="B17" s="2" t="s">
        <v>15</v>
      </c>
      <c r="C17" s="2" t="s">
        <v>16</v>
      </c>
      <c r="D17" s="2" t="s">
        <v>45</v>
      </c>
      <c r="E17" s="4">
        <v>908</v>
      </c>
      <c r="F17" s="1">
        <f t="shared" si="0"/>
        <v>454</v>
      </c>
      <c r="G17" s="29">
        <f t="shared" si="1"/>
        <v>227</v>
      </c>
      <c r="H17" s="4">
        <v>2</v>
      </c>
      <c r="I17" s="1" t="s">
        <v>21</v>
      </c>
      <c r="J17" s="3"/>
    </row>
    <row r="18" spans="2:10" s="10" customFormat="1" x14ac:dyDescent="0.25">
      <c r="B18" s="2" t="s">
        <v>15</v>
      </c>
      <c r="C18" s="2" t="s">
        <v>38</v>
      </c>
      <c r="D18" s="2" t="s">
        <v>216</v>
      </c>
      <c r="E18" s="4">
        <v>52</v>
      </c>
      <c r="F18" s="1">
        <f t="shared" si="0"/>
        <v>26</v>
      </c>
      <c r="G18" s="29">
        <f t="shared" si="1"/>
        <v>13</v>
      </c>
      <c r="H18" s="4">
        <v>2</v>
      </c>
      <c r="I18" s="1" t="s">
        <v>21</v>
      </c>
      <c r="J18" s="3"/>
    </row>
    <row r="19" spans="2:10" s="10" customFormat="1" x14ac:dyDescent="0.25">
      <c r="B19" s="2" t="s">
        <v>15</v>
      </c>
      <c r="C19" s="2" t="s">
        <v>38</v>
      </c>
      <c r="D19" s="2" t="s">
        <v>217</v>
      </c>
      <c r="E19" s="4">
        <v>108</v>
      </c>
      <c r="F19" s="1">
        <f t="shared" si="0"/>
        <v>54</v>
      </c>
      <c r="G19" s="29">
        <f t="shared" si="1"/>
        <v>27</v>
      </c>
      <c r="H19" s="4">
        <v>2</v>
      </c>
      <c r="I19" s="1" t="s">
        <v>21</v>
      </c>
      <c r="J19" s="3"/>
    </row>
    <row r="20" spans="2:10" s="10" customFormat="1" x14ac:dyDescent="0.25">
      <c r="B20" s="2" t="s">
        <v>15</v>
      </c>
      <c r="C20" s="2" t="s">
        <v>159</v>
      </c>
      <c r="D20" s="2" t="s">
        <v>90</v>
      </c>
      <c r="E20" s="4">
        <v>60</v>
      </c>
      <c r="F20" s="1">
        <f t="shared" si="0"/>
        <v>30</v>
      </c>
      <c r="G20" s="29">
        <f t="shared" si="1"/>
        <v>15</v>
      </c>
      <c r="H20" s="4">
        <v>2</v>
      </c>
      <c r="I20" s="1" t="s">
        <v>21</v>
      </c>
      <c r="J20" s="3"/>
    </row>
    <row r="21" spans="2:10" s="10" customFormat="1" ht="25.5" x14ac:dyDescent="0.25">
      <c r="B21" s="2" t="s">
        <v>15</v>
      </c>
      <c r="C21" s="2" t="s">
        <v>39</v>
      </c>
      <c r="D21" s="2" t="s">
        <v>46</v>
      </c>
      <c r="E21" s="4" t="s">
        <v>325</v>
      </c>
      <c r="F21" s="1">
        <v>25</v>
      </c>
      <c r="G21" s="29">
        <f t="shared" si="1"/>
        <v>12.5</v>
      </c>
      <c r="H21" s="4">
        <v>2</v>
      </c>
      <c r="I21" s="1" t="s">
        <v>21</v>
      </c>
      <c r="J21" s="3"/>
    </row>
    <row r="22" spans="2:10" s="10" customFormat="1" x14ac:dyDescent="0.25">
      <c r="B22" s="2" t="s">
        <v>15</v>
      </c>
      <c r="C22" s="2" t="s">
        <v>39</v>
      </c>
      <c r="D22" s="2" t="s">
        <v>47</v>
      </c>
      <c r="E22" s="4">
        <v>952</v>
      </c>
      <c r="F22" s="1">
        <f t="shared" si="0"/>
        <v>476</v>
      </c>
      <c r="G22" s="29">
        <f t="shared" si="1"/>
        <v>238</v>
      </c>
      <c r="H22" s="4">
        <v>2</v>
      </c>
      <c r="I22" s="1" t="s">
        <v>21</v>
      </c>
      <c r="J22" s="3"/>
    </row>
    <row r="23" spans="2:10" s="10" customFormat="1" x14ac:dyDescent="0.25">
      <c r="B23" s="2" t="s">
        <v>15</v>
      </c>
      <c r="C23" s="2" t="s">
        <v>40</v>
      </c>
      <c r="D23" s="2" t="s">
        <v>218</v>
      </c>
      <c r="E23" s="4">
        <v>4268</v>
      </c>
      <c r="F23" s="1">
        <f t="shared" si="0"/>
        <v>2134</v>
      </c>
      <c r="G23" s="29">
        <f t="shared" si="1"/>
        <v>1067</v>
      </c>
      <c r="H23" s="4">
        <v>2</v>
      </c>
      <c r="I23" s="1" t="s">
        <v>21</v>
      </c>
      <c r="J23" s="3"/>
    </row>
    <row r="24" spans="2:10" s="10" customFormat="1" x14ac:dyDescent="0.25">
      <c r="B24" s="2" t="s">
        <v>15</v>
      </c>
      <c r="C24" s="2" t="s">
        <v>108</v>
      </c>
      <c r="D24" s="2" t="s">
        <v>160</v>
      </c>
      <c r="E24" s="4">
        <v>1000</v>
      </c>
      <c r="F24" s="1">
        <f t="shared" si="0"/>
        <v>500</v>
      </c>
      <c r="G24" s="29">
        <f t="shared" si="1"/>
        <v>250</v>
      </c>
      <c r="H24" s="4">
        <v>2</v>
      </c>
      <c r="I24" s="1" t="s">
        <v>21</v>
      </c>
      <c r="J24" s="3"/>
    </row>
    <row r="25" spans="2:10" s="10" customFormat="1" x14ac:dyDescent="0.25">
      <c r="B25" s="2" t="s">
        <v>15</v>
      </c>
      <c r="C25" s="2" t="s">
        <v>108</v>
      </c>
      <c r="D25" s="2" t="s">
        <v>161</v>
      </c>
      <c r="E25" s="4">
        <v>1020</v>
      </c>
      <c r="F25" s="1">
        <f t="shared" si="0"/>
        <v>510</v>
      </c>
      <c r="G25" s="29">
        <f t="shared" si="1"/>
        <v>255</v>
      </c>
      <c r="H25" s="4">
        <v>2</v>
      </c>
      <c r="I25" s="1" t="s">
        <v>21</v>
      </c>
      <c r="J25" s="3"/>
    </row>
    <row r="26" spans="2:10" s="10" customFormat="1" x14ac:dyDescent="0.25">
      <c r="B26" s="2" t="s">
        <v>15</v>
      </c>
      <c r="C26" s="2" t="s">
        <v>108</v>
      </c>
      <c r="D26" s="2" t="s">
        <v>157</v>
      </c>
      <c r="E26" s="4">
        <v>5101448.12</v>
      </c>
      <c r="F26" s="1">
        <f t="shared" si="0"/>
        <v>2550724.06</v>
      </c>
      <c r="G26" s="25">
        <f t="shared" si="1"/>
        <v>1275362.03</v>
      </c>
      <c r="H26" s="4">
        <v>2</v>
      </c>
      <c r="I26" s="1" t="s">
        <v>21</v>
      </c>
      <c r="J26" s="3"/>
    </row>
    <row r="27" spans="2:10" s="10" customFormat="1" ht="25.5" x14ac:dyDescent="0.25">
      <c r="B27" s="2" t="s">
        <v>15</v>
      </c>
      <c r="C27" s="2" t="s">
        <v>108</v>
      </c>
      <c r="D27" s="2" t="s">
        <v>158</v>
      </c>
      <c r="E27" s="4">
        <v>2062491.9799999981</v>
      </c>
      <c r="F27" s="1">
        <f t="shared" si="0"/>
        <v>1031245.9899999991</v>
      </c>
      <c r="G27" s="25">
        <f t="shared" si="1"/>
        <v>515622.99499999953</v>
      </c>
      <c r="H27" s="4">
        <v>2</v>
      </c>
      <c r="I27" s="1" t="s">
        <v>21</v>
      </c>
      <c r="J27" s="3"/>
    </row>
    <row r="28" spans="2:10" s="10" customFormat="1" ht="25.5" x14ac:dyDescent="0.25">
      <c r="B28" s="2" t="s">
        <v>15</v>
      </c>
      <c r="C28" s="2" t="s">
        <v>140</v>
      </c>
      <c r="D28" s="2" t="s">
        <v>162</v>
      </c>
      <c r="E28" s="4" t="s">
        <v>326</v>
      </c>
      <c r="F28" s="1">
        <v>45</v>
      </c>
      <c r="G28" s="29">
        <f t="shared" si="1"/>
        <v>22.5</v>
      </c>
      <c r="H28" s="4">
        <v>1</v>
      </c>
      <c r="I28" s="1" t="s">
        <v>21</v>
      </c>
      <c r="J28" s="3"/>
    </row>
    <row r="29" spans="2:10" s="10" customFormat="1" ht="25.5" x14ac:dyDescent="0.25">
      <c r="B29" s="2" t="s">
        <v>15</v>
      </c>
      <c r="C29" s="2" t="s">
        <v>114</v>
      </c>
      <c r="D29" s="2" t="s">
        <v>162</v>
      </c>
      <c r="E29" s="4" t="s">
        <v>325</v>
      </c>
      <c r="F29" s="1">
        <v>25</v>
      </c>
      <c r="G29" s="29">
        <f t="shared" si="1"/>
        <v>12.5</v>
      </c>
      <c r="H29" s="4">
        <v>1</v>
      </c>
      <c r="I29" s="1" t="s">
        <v>21</v>
      </c>
      <c r="J29" s="3"/>
    </row>
    <row r="30" spans="2:10" s="10" customFormat="1" ht="25.5" x14ac:dyDescent="0.25">
      <c r="B30" s="2" t="s">
        <v>15</v>
      </c>
      <c r="C30" s="2" t="s">
        <v>116</v>
      </c>
      <c r="D30" s="2" t="s">
        <v>162</v>
      </c>
      <c r="E30" s="4" t="s">
        <v>327</v>
      </c>
      <c r="F30" s="1">
        <v>40</v>
      </c>
      <c r="G30" s="29">
        <f t="shared" si="1"/>
        <v>20</v>
      </c>
      <c r="H30" s="4">
        <v>1</v>
      </c>
      <c r="I30" s="1" t="s">
        <v>21</v>
      </c>
      <c r="J30" s="3"/>
    </row>
    <row r="31" spans="2:10" s="10" customFormat="1" ht="25.5" x14ac:dyDescent="0.25">
      <c r="B31" s="2" t="s">
        <v>15</v>
      </c>
      <c r="C31" s="2" t="s">
        <v>143</v>
      </c>
      <c r="D31" s="2" t="s">
        <v>162</v>
      </c>
      <c r="E31" s="4" t="s">
        <v>327</v>
      </c>
      <c r="F31" s="1">
        <v>40</v>
      </c>
      <c r="G31" s="29">
        <f t="shared" si="1"/>
        <v>20</v>
      </c>
      <c r="H31" s="4">
        <v>1</v>
      </c>
      <c r="I31" s="1" t="s">
        <v>21</v>
      </c>
      <c r="J31" s="3"/>
    </row>
    <row r="32" spans="2:10" s="10" customFormat="1" ht="25.5" x14ac:dyDescent="0.25">
      <c r="B32" s="2" t="s">
        <v>15</v>
      </c>
      <c r="C32" s="2" t="s">
        <v>163</v>
      </c>
      <c r="D32" s="2" t="s">
        <v>162</v>
      </c>
      <c r="E32" s="4" t="s">
        <v>325</v>
      </c>
      <c r="F32" s="1">
        <v>25</v>
      </c>
      <c r="G32" s="29">
        <f t="shared" si="1"/>
        <v>12.5</v>
      </c>
      <c r="H32" s="4">
        <v>1</v>
      </c>
      <c r="I32" s="1" t="s">
        <v>21</v>
      </c>
      <c r="J32" s="3"/>
    </row>
    <row r="33" spans="2:10" s="10" customFormat="1" x14ac:dyDescent="0.25">
      <c r="B33" s="2" t="s">
        <v>15</v>
      </c>
      <c r="C33" s="2" t="s">
        <v>53</v>
      </c>
      <c r="D33" s="2" t="s">
        <v>219</v>
      </c>
      <c r="E33" s="4">
        <v>20</v>
      </c>
      <c r="F33" s="1">
        <f t="shared" si="0"/>
        <v>10</v>
      </c>
      <c r="G33" s="29">
        <f t="shared" si="1"/>
        <v>5</v>
      </c>
      <c r="H33" s="4">
        <v>1</v>
      </c>
      <c r="I33" s="1" t="s">
        <v>21</v>
      </c>
      <c r="J33" s="3"/>
    </row>
    <row r="34" spans="2:10" s="10" customFormat="1" x14ac:dyDescent="0.25">
      <c r="B34" s="2" t="s">
        <v>15</v>
      </c>
      <c r="C34" s="2" t="s">
        <v>220</v>
      </c>
      <c r="D34" s="2" t="s">
        <v>221</v>
      </c>
      <c r="E34" s="4">
        <v>120</v>
      </c>
      <c r="F34" s="1">
        <f t="shared" si="0"/>
        <v>60</v>
      </c>
      <c r="G34" s="29">
        <f t="shared" si="1"/>
        <v>30</v>
      </c>
      <c r="H34" s="4">
        <v>1</v>
      </c>
      <c r="I34" s="1" t="s">
        <v>21</v>
      </c>
      <c r="J34" s="3"/>
    </row>
    <row r="35" spans="2:10" s="10" customFormat="1" ht="25.5" x14ac:dyDescent="0.25">
      <c r="B35" s="2" t="s">
        <v>15</v>
      </c>
      <c r="C35" s="2" t="s">
        <v>166</v>
      </c>
      <c r="D35" s="2" t="s">
        <v>222</v>
      </c>
      <c r="E35" s="4" t="s">
        <v>328</v>
      </c>
      <c r="F35" s="1">
        <v>100</v>
      </c>
      <c r="G35" s="29">
        <f t="shared" si="1"/>
        <v>100</v>
      </c>
      <c r="H35" s="4">
        <v>1</v>
      </c>
      <c r="I35" s="1" t="s">
        <v>21</v>
      </c>
      <c r="J35" s="3"/>
    </row>
    <row r="36" spans="2:10" s="10" customFormat="1" x14ac:dyDescent="0.25">
      <c r="B36" s="2" t="s">
        <v>24</v>
      </c>
      <c r="C36" s="2" t="s">
        <v>24</v>
      </c>
      <c r="D36" s="2" t="s">
        <v>32</v>
      </c>
      <c r="E36" s="4">
        <v>600</v>
      </c>
      <c r="F36" s="1">
        <f t="shared" si="0"/>
        <v>300</v>
      </c>
      <c r="G36" s="29">
        <f t="shared" si="1"/>
        <v>150</v>
      </c>
      <c r="H36" s="4">
        <v>3</v>
      </c>
      <c r="I36" s="1" t="s">
        <v>21</v>
      </c>
      <c r="J36" s="3"/>
    </row>
    <row r="37" spans="2:10" s="10" customFormat="1" x14ac:dyDescent="0.25">
      <c r="B37" s="2" t="s">
        <v>24</v>
      </c>
      <c r="C37" s="2" t="s">
        <v>24</v>
      </c>
      <c r="D37" s="2" t="s">
        <v>33</v>
      </c>
      <c r="E37" s="4">
        <v>450</v>
      </c>
      <c r="F37" s="1">
        <f t="shared" si="0"/>
        <v>225</v>
      </c>
      <c r="G37" s="29">
        <f t="shared" si="1"/>
        <v>112.5</v>
      </c>
      <c r="H37" s="4">
        <v>3</v>
      </c>
      <c r="I37" s="1" t="s">
        <v>21</v>
      </c>
      <c r="J37" s="3"/>
    </row>
    <row r="38" spans="2:10" s="10" customFormat="1" x14ac:dyDescent="0.25">
      <c r="B38" s="2" t="s">
        <v>24</v>
      </c>
      <c r="C38" s="2" t="s">
        <v>36</v>
      </c>
      <c r="D38" s="2" t="s">
        <v>34</v>
      </c>
      <c r="E38" s="4">
        <v>50</v>
      </c>
      <c r="F38" s="1">
        <f t="shared" si="0"/>
        <v>25</v>
      </c>
      <c r="G38" s="29">
        <f t="shared" si="1"/>
        <v>12.5</v>
      </c>
      <c r="H38" s="4">
        <v>3</v>
      </c>
      <c r="I38" s="1" t="s">
        <v>21</v>
      </c>
      <c r="J38" s="3"/>
    </row>
    <row r="39" spans="2:10" s="10" customFormat="1" ht="25.5" x14ac:dyDescent="0.25">
      <c r="B39" s="2" t="s">
        <v>22</v>
      </c>
      <c r="C39" s="2" t="s">
        <v>223</v>
      </c>
      <c r="D39" s="2" t="s">
        <v>224</v>
      </c>
      <c r="E39" s="4">
        <v>100</v>
      </c>
      <c r="F39" s="1">
        <f t="shared" si="0"/>
        <v>100</v>
      </c>
      <c r="G39" s="29">
        <f t="shared" si="1"/>
        <v>100</v>
      </c>
      <c r="H39" s="4">
        <v>2</v>
      </c>
      <c r="I39" s="1" t="s">
        <v>21</v>
      </c>
      <c r="J39" s="3"/>
    </row>
    <row r="40" spans="2:10" s="10" customFormat="1" ht="25.5" x14ac:dyDescent="0.25">
      <c r="B40" s="2" t="s">
        <v>22</v>
      </c>
      <c r="C40" s="2" t="s">
        <v>225</v>
      </c>
      <c r="D40" s="2" t="s">
        <v>226</v>
      </c>
      <c r="E40" s="4">
        <v>100</v>
      </c>
      <c r="F40" s="1">
        <f t="shared" si="0"/>
        <v>100</v>
      </c>
      <c r="G40" s="29">
        <f t="shared" si="1"/>
        <v>100</v>
      </c>
      <c r="H40" s="4">
        <v>2</v>
      </c>
      <c r="I40" s="1" t="s">
        <v>21</v>
      </c>
      <c r="J40" s="3"/>
    </row>
    <row r="41" spans="2:10" s="10" customFormat="1" x14ac:dyDescent="0.25">
      <c r="B41" s="2" t="s">
        <v>22</v>
      </c>
      <c r="C41" s="2" t="s">
        <v>144</v>
      </c>
      <c r="D41" s="2" t="s">
        <v>70</v>
      </c>
      <c r="E41" s="4">
        <v>100</v>
      </c>
      <c r="F41" s="1">
        <f t="shared" si="0"/>
        <v>100</v>
      </c>
      <c r="G41" s="29">
        <f t="shared" si="1"/>
        <v>100</v>
      </c>
      <c r="H41" s="4">
        <v>2</v>
      </c>
      <c r="I41" s="1" t="s">
        <v>21</v>
      </c>
      <c r="J41" s="3"/>
    </row>
    <row r="42" spans="2:10" s="10" customFormat="1" ht="25.5" x14ac:dyDescent="0.25">
      <c r="B42" s="2" t="s">
        <v>22</v>
      </c>
      <c r="C42" s="2" t="s">
        <v>71</v>
      </c>
      <c r="D42" s="2" t="s">
        <v>72</v>
      </c>
      <c r="E42" s="4">
        <v>100</v>
      </c>
      <c r="F42" s="1">
        <f t="shared" si="0"/>
        <v>100</v>
      </c>
      <c r="G42" s="29">
        <f t="shared" si="1"/>
        <v>100</v>
      </c>
      <c r="H42" s="4">
        <v>2</v>
      </c>
      <c r="I42" s="1" t="s">
        <v>21</v>
      </c>
      <c r="J42" s="3"/>
    </row>
    <row r="43" spans="2:10" s="10" customFormat="1" ht="25.5" x14ac:dyDescent="0.25">
      <c r="B43" s="2" t="s">
        <v>22</v>
      </c>
      <c r="C43" s="2" t="s">
        <v>131</v>
      </c>
      <c r="D43" s="2" t="s">
        <v>132</v>
      </c>
      <c r="E43" s="4">
        <v>100</v>
      </c>
      <c r="F43" s="1">
        <f t="shared" si="0"/>
        <v>100</v>
      </c>
      <c r="G43" s="29">
        <f t="shared" si="1"/>
        <v>100</v>
      </c>
      <c r="H43" s="4">
        <v>2</v>
      </c>
      <c r="I43" s="1" t="s">
        <v>21</v>
      </c>
      <c r="J43" s="3"/>
    </row>
    <row r="44" spans="2:10" s="10" customFormat="1" ht="25.5" x14ac:dyDescent="0.25">
      <c r="B44" s="2" t="s">
        <v>22</v>
      </c>
      <c r="C44" s="2" t="s">
        <v>23</v>
      </c>
      <c r="D44" s="2" t="s">
        <v>43</v>
      </c>
      <c r="E44" s="4">
        <v>100</v>
      </c>
      <c r="F44" s="1">
        <f t="shared" si="0"/>
        <v>100</v>
      </c>
      <c r="G44" s="29">
        <f t="shared" si="1"/>
        <v>100</v>
      </c>
      <c r="H44" s="4">
        <v>2</v>
      </c>
      <c r="I44" s="1" t="s">
        <v>21</v>
      </c>
      <c r="J44" s="3"/>
    </row>
    <row r="45" spans="2:10" s="10" customFormat="1" ht="25.5" x14ac:dyDescent="0.25">
      <c r="B45" s="2" t="s">
        <v>22</v>
      </c>
      <c r="C45" s="2" t="s">
        <v>48</v>
      </c>
      <c r="D45" s="2" t="s">
        <v>42</v>
      </c>
      <c r="E45" s="4">
        <v>100</v>
      </c>
      <c r="F45" s="1">
        <f t="shared" si="0"/>
        <v>100</v>
      </c>
      <c r="G45" s="29">
        <f t="shared" si="1"/>
        <v>100</v>
      </c>
      <c r="H45" s="4">
        <v>2</v>
      </c>
      <c r="I45" s="1" t="s">
        <v>21</v>
      </c>
      <c r="J45" s="3"/>
    </row>
    <row r="46" spans="2:10" s="10" customFormat="1" ht="25.5" x14ac:dyDescent="0.25">
      <c r="B46" s="2" t="s">
        <v>22</v>
      </c>
      <c r="C46" s="2" t="s">
        <v>31</v>
      </c>
      <c r="D46" s="2" t="s">
        <v>73</v>
      </c>
      <c r="E46" s="4">
        <v>100</v>
      </c>
      <c r="F46" s="1">
        <f t="shared" si="0"/>
        <v>100</v>
      </c>
      <c r="G46" s="29">
        <f t="shared" si="1"/>
        <v>100</v>
      </c>
      <c r="H46" s="4">
        <v>2</v>
      </c>
      <c r="I46" s="1" t="s">
        <v>21</v>
      </c>
      <c r="J46" s="3"/>
    </row>
    <row r="47" spans="2:10" s="10" customFormat="1" ht="38.25" x14ac:dyDescent="0.25">
      <c r="B47" s="2" t="s">
        <v>36</v>
      </c>
      <c r="C47" s="2" t="s">
        <v>50</v>
      </c>
      <c r="D47" s="2" t="s">
        <v>74</v>
      </c>
      <c r="E47" s="4">
        <v>100</v>
      </c>
      <c r="F47" s="1">
        <f t="shared" si="0"/>
        <v>100</v>
      </c>
      <c r="G47" s="29">
        <f t="shared" si="1"/>
        <v>100</v>
      </c>
      <c r="H47" s="4">
        <v>2</v>
      </c>
      <c r="I47" s="1" t="s">
        <v>21</v>
      </c>
      <c r="J47" s="3"/>
    </row>
    <row r="48" spans="2:10" s="10" customFormat="1" ht="25.5" x14ac:dyDescent="0.25">
      <c r="B48" s="2" t="s">
        <v>36</v>
      </c>
      <c r="C48" s="2" t="s">
        <v>51</v>
      </c>
      <c r="D48" s="2" t="s">
        <v>75</v>
      </c>
      <c r="E48" s="4">
        <v>100</v>
      </c>
      <c r="F48" s="1">
        <f t="shared" si="0"/>
        <v>100</v>
      </c>
      <c r="G48" s="29">
        <f t="shared" si="1"/>
        <v>100</v>
      </c>
      <c r="H48" s="4">
        <v>1</v>
      </c>
      <c r="I48" s="1" t="s">
        <v>21</v>
      </c>
      <c r="J48" s="3"/>
    </row>
    <row r="49" spans="2:10" s="10" customFormat="1" x14ac:dyDescent="0.25">
      <c r="B49" s="2" t="s">
        <v>25</v>
      </c>
      <c r="C49" s="2" t="s">
        <v>133</v>
      </c>
      <c r="D49" s="2" t="s">
        <v>227</v>
      </c>
      <c r="E49" s="4">
        <v>100</v>
      </c>
      <c r="F49" s="1">
        <f t="shared" si="0"/>
        <v>100</v>
      </c>
      <c r="G49" s="29">
        <f t="shared" si="1"/>
        <v>100</v>
      </c>
      <c r="H49" s="4">
        <v>2</v>
      </c>
      <c r="I49" s="1" t="s">
        <v>21</v>
      </c>
      <c r="J49" s="3"/>
    </row>
    <row r="50" spans="2:10" s="10" customFormat="1" x14ac:dyDescent="0.25">
      <c r="B50" s="2" t="s">
        <v>25</v>
      </c>
      <c r="C50" s="2" t="s">
        <v>133</v>
      </c>
      <c r="D50" s="2" t="s">
        <v>228</v>
      </c>
      <c r="E50" s="4">
        <v>100</v>
      </c>
      <c r="F50" s="1">
        <f t="shared" si="0"/>
        <v>100</v>
      </c>
      <c r="G50" s="29">
        <f t="shared" si="1"/>
        <v>100</v>
      </c>
      <c r="H50" s="4">
        <v>2</v>
      </c>
      <c r="I50" s="1" t="s">
        <v>21</v>
      </c>
      <c r="J50" s="3"/>
    </row>
    <row r="51" spans="2:10" s="10" customFormat="1" ht="25.5" x14ac:dyDescent="0.25">
      <c r="B51" s="2" t="s">
        <v>25</v>
      </c>
      <c r="C51" s="2" t="s">
        <v>135</v>
      </c>
      <c r="D51" s="2" t="s">
        <v>229</v>
      </c>
      <c r="E51" s="4">
        <v>100</v>
      </c>
      <c r="F51" s="1">
        <f t="shared" si="0"/>
        <v>100</v>
      </c>
      <c r="G51" s="29">
        <f t="shared" si="1"/>
        <v>100</v>
      </c>
      <c r="H51" s="4">
        <v>2</v>
      </c>
      <c r="I51" s="1" t="s">
        <v>21</v>
      </c>
      <c r="J51" s="3"/>
    </row>
    <row r="52" spans="2:10" s="10" customFormat="1" ht="38.25" x14ac:dyDescent="0.25">
      <c r="B52" s="2" t="s">
        <v>230</v>
      </c>
      <c r="C52" s="2" t="s">
        <v>231</v>
      </c>
      <c r="D52" s="2" t="s">
        <v>232</v>
      </c>
      <c r="E52" s="4">
        <v>2</v>
      </c>
      <c r="F52" s="1">
        <f t="shared" si="0"/>
        <v>1</v>
      </c>
      <c r="G52" s="29">
        <f t="shared" si="1"/>
        <v>0.5</v>
      </c>
      <c r="H52" s="4">
        <v>2</v>
      </c>
      <c r="I52" s="1" t="s">
        <v>21</v>
      </c>
      <c r="J52" s="3"/>
    </row>
    <row r="53" spans="2:10" s="10" customFormat="1" ht="25.5" x14ac:dyDescent="0.25">
      <c r="B53" s="2" t="s">
        <v>171</v>
      </c>
      <c r="C53" s="2" t="s">
        <v>172</v>
      </c>
      <c r="D53" s="2" t="s">
        <v>173</v>
      </c>
      <c r="E53" s="4">
        <v>354</v>
      </c>
      <c r="F53" s="1">
        <f t="shared" si="0"/>
        <v>177</v>
      </c>
      <c r="G53" s="29">
        <f t="shared" si="1"/>
        <v>88.5</v>
      </c>
      <c r="H53" s="4">
        <v>1</v>
      </c>
      <c r="I53" s="1" t="s">
        <v>21</v>
      </c>
      <c r="J53" s="3"/>
    </row>
    <row r="54" spans="2:10" s="10" customFormat="1" ht="25.5" x14ac:dyDescent="0.25">
      <c r="B54" s="2" t="s">
        <v>174</v>
      </c>
      <c r="C54" s="2" t="s">
        <v>233</v>
      </c>
      <c r="D54" s="2" t="s">
        <v>234</v>
      </c>
      <c r="E54" s="4">
        <v>85</v>
      </c>
      <c r="F54" s="1">
        <v>100</v>
      </c>
      <c r="G54" s="29">
        <f t="shared" si="1"/>
        <v>100</v>
      </c>
      <c r="H54" s="4">
        <v>2</v>
      </c>
      <c r="I54" s="1" t="s">
        <v>21</v>
      </c>
      <c r="J54" s="3"/>
    </row>
    <row r="55" spans="2:10" s="10" customFormat="1" ht="25.5" x14ac:dyDescent="0.25">
      <c r="B55" s="2" t="s">
        <v>174</v>
      </c>
      <c r="C55" s="2" t="s">
        <v>88</v>
      </c>
      <c r="D55" s="2" t="s">
        <v>91</v>
      </c>
      <c r="E55" s="4">
        <v>100</v>
      </c>
      <c r="F55" s="1">
        <f t="shared" si="0"/>
        <v>100</v>
      </c>
      <c r="G55" s="29">
        <f t="shared" si="1"/>
        <v>100</v>
      </c>
      <c r="H55" s="4">
        <v>2</v>
      </c>
      <c r="I55" s="1" t="s">
        <v>21</v>
      </c>
      <c r="J55" s="3"/>
    </row>
    <row r="56" spans="2:10" s="10" customFormat="1" x14ac:dyDescent="0.25">
      <c r="B56" s="2" t="s">
        <v>235</v>
      </c>
      <c r="C56" s="2" t="s">
        <v>236</v>
      </c>
      <c r="D56" s="2" t="s">
        <v>237</v>
      </c>
      <c r="E56" s="4">
        <v>100</v>
      </c>
      <c r="F56" s="1">
        <f t="shared" si="0"/>
        <v>100</v>
      </c>
      <c r="G56" s="29">
        <f t="shared" si="1"/>
        <v>100</v>
      </c>
      <c r="H56" s="4">
        <v>2</v>
      </c>
      <c r="I56" s="1" t="s">
        <v>21</v>
      </c>
      <c r="J56" s="3"/>
    </row>
    <row r="57" spans="2:10" s="10" customFormat="1" x14ac:dyDescent="0.25">
      <c r="B57" s="2" t="s">
        <v>4</v>
      </c>
      <c r="C57" s="2" t="s">
        <v>86</v>
      </c>
      <c r="D57" s="2" t="s">
        <v>87</v>
      </c>
      <c r="E57" s="4">
        <v>100</v>
      </c>
      <c r="F57" s="1">
        <f t="shared" si="0"/>
        <v>100</v>
      </c>
      <c r="G57" s="29">
        <f t="shared" si="1"/>
        <v>100</v>
      </c>
      <c r="H57" s="4">
        <v>2</v>
      </c>
      <c r="I57" s="1" t="s">
        <v>21</v>
      </c>
      <c r="J57" s="3"/>
    </row>
    <row r="58" spans="2:10" s="10" customFormat="1" ht="25.5" x14ac:dyDescent="0.25">
      <c r="B58" s="2" t="s">
        <v>149</v>
      </c>
      <c r="C58" s="2" t="s">
        <v>238</v>
      </c>
      <c r="D58" s="2" t="s">
        <v>239</v>
      </c>
      <c r="E58" s="4">
        <v>100</v>
      </c>
      <c r="F58" s="1">
        <f t="shared" si="0"/>
        <v>100</v>
      </c>
      <c r="G58" s="29">
        <f t="shared" si="1"/>
        <v>100</v>
      </c>
      <c r="H58" s="4">
        <v>2</v>
      </c>
      <c r="I58" s="1" t="s">
        <v>21</v>
      </c>
      <c r="J58" s="3"/>
    </row>
    <row r="59" spans="2:10" s="10" customFormat="1" x14ac:dyDescent="0.25">
      <c r="B59" s="2" t="s">
        <v>26</v>
      </c>
      <c r="C59" s="2" t="s">
        <v>27</v>
      </c>
      <c r="D59" s="2" t="s">
        <v>52</v>
      </c>
      <c r="E59" s="4">
        <v>100</v>
      </c>
      <c r="F59" s="1">
        <f t="shared" si="0"/>
        <v>100</v>
      </c>
      <c r="G59" s="29">
        <f t="shared" si="1"/>
        <v>100</v>
      </c>
      <c r="H59" s="4">
        <v>2</v>
      </c>
      <c r="I59" s="1" t="s">
        <v>21</v>
      </c>
      <c r="J59" s="3"/>
    </row>
    <row r="60" spans="2:10" s="10" customFormat="1" x14ac:dyDescent="0.25">
      <c r="B60" s="2" t="s">
        <v>26</v>
      </c>
      <c r="C60" s="2" t="s">
        <v>49</v>
      </c>
      <c r="D60" s="2" t="s">
        <v>30</v>
      </c>
      <c r="E60" s="4">
        <v>100</v>
      </c>
      <c r="F60" s="1">
        <f t="shared" si="0"/>
        <v>100</v>
      </c>
      <c r="G60" s="29">
        <f t="shared" si="1"/>
        <v>100</v>
      </c>
      <c r="H60" s="4">
        <v>2</v>
      </c>
      <c r="I60" s="1" t="s">
        <v>21</v>
      </c>
      <c r="J60" s="3"/>
    </row>
    <row r="61" spans="2:10" s="10" customFormat="1" x14ac:dyDescent="0.25">
      <c r="B61" s="2" t="s">
        <v>26</v>
      </c>
      <c r="C61" s="2" t="s">
        <v>28</v>
      </c>
      <c r="D61" s="2" t="s">
        <v>29</v>
      </c>
      <c r="E61" s="4">
        <v>100</v>
      </c>
      <c r="F61" s="1">
        <f t="shared" si="0"/>
        <v>100</v>
      </c>
      <c r="G61" s="29">
        <f t="shared" si="1"/>
        <v>100</v>
      </c>
      <c r="H61" s="4">
        <v>2</v>
      </c>
      <c r="I61" s="1" t="s">
        <v>21</v>
      </c>
      <c r="J61" s="3"/>
    </row>
    <row r="62" spans="2:10" ht="15.75" x14ac:dyDescent="0.25">
      <c r="B62" s="14"/>
      <c r="C62" s="14"/>
      <c r="D62" s="14"/>
      <c r="E62" s="14"/>
      <c r="F62" s="14"/>
      <c r="G62" s="15"/>
      <c r="H62" s="16">
        <f>SUM(H11:H61)</f>
        <v>100</v>
      </c>
      <c r="I62" s="14"/>
      <c r="J62" s="14"/>
    </row>
  </sheetData>
  <mergeCells count="10">
    <mergeCell ref="I7:J7"/>
    <mergeCell ref="G7:H7"/>
    <mergeCell ref="G8:H8"/>
    <mergeCell ref="I8:J8"/>
    <mergeCell ref="B2:J3"/>
    <mergeCell ref="G4:H4"/>
    <mergeCell ref="I4:J4"/>
    <mergeCell ref="B6:C6"/>
    <mergeCell ref="G6:J6"/>
    <mergeCell ref="D4:F4"/>
  </mergeCells>
  <phoneticPr fontId="7" type="noConversion"/>
  <pageMargins left="0.25" right="0.25" top="0.75" bottom="0.75" header="0.3" footer="0.3"/>
  <pageSetup scale="7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3578-D28B-4032-B78D-08B0149DA14B}">
  <dimension ref="B2:J28"/>
  <sheetViews>
    <sheetView topLeftCell="A12" zoomScaleNormal="100" workbookViewId="0">
      <selection activeCell="H11" sqref="H11:H27"/>
    </sheetView>
  </sheetViews>
  <sheetFormatPr defaultColWidth="9.28515625" defaultRowHeight="12.75" x14ac:dyDescent="0.25"/>
  <cols>
    <col min="1" max="1" width="2.85546875" style="8" customWidth="1"/>
    <col min="2" max="2" width="32.28515625" style="8" bestFit="1" customWidth="1"/>
    <col min="3" max="3" width="37.140625" style="8" customWidth="1"/>
    <col min="4" max="4" width="58.28515625" style="8" customWidth="1"/>
    <col min="5" max="6" width="15.7109375" style="8" customWidth="1"/>
    <col min="7" max="7" width="16" style="9" bestFit="1" customWidth="1"/>
    <col min="8" max="8" width="13.140625" style="9" bestFit="1" customWidth="1"/>
    <col min="9" max="9" width="9.7109375" style="9" bestFit="1" customWidth="1"/>
    <col min="10" max="10" width="10.42578125" style="9" bestFit="1" customWidth="1"/>
    <col min="11" max="16384" width="9.28515625" style="8"/>
  </cols>
  <sheetData>
    <row r="2" spans="2:10" x14ac:dyDescent="0.25">
      <c r="B2" s="49" t="s">
        <v>6</v>
      </c>
      <c r="C2" s="49"/>
      <c r="D2" s="49"/>
      <c r="E2" s="49"/>
      <c r="F2" s="49"/>
      <c r="G2" s="49"/>
      <c r="H2" s="49"/>
      <c r="I2" s="49"/>
      <c r="J2" s="49"/>
    </row>
    <row r="3" spans="2:10" x14ac:dyDescent="0.25">
      <c r="B3" s="49"/>
      <c r="C3" s="49"/>
      <c r="D3" s="49"/>
      <c r="E3" s="49"/>
      <c r="F3" s="49"/>
      <c r="G3" s="49"/>
      <c r="H3" s="49"/>
      <c r="I3" s="49"/>
      <c r="J3" s="49"/>
    </row>
    <row r="4" spans="2:10" s="10" customFormat="1" ht="15" customHeight="1" x14ac:dyDescent="0.25">
      <c r="B4" s="18" t="s">
        <v>7</v>
      </c>
      <c r="C4" s="27">
        <v>2021</v>
      </c>
      <c r="D4" s="43" t="s">
        <v>8</v>
      </c>
      <c r="E4" s="55"/>
      <c r="F4" s="44"/>
      <c r="G4" s="50" t="s">
        <v>9</v>
      </c>
      <c r="H4" s="51"/>
      <c r="I4" s="52">
        <f>H28/100</f>
        <v>1</v>
      </c>
      <c r="J4" s="52"/>
    </row>
    <row r="5" spans="2:10" x14ac:dyDescent="0.25">
      <c r="B5" s="9"/>
      <c r="C5" s="9"/>
    </row>
    <row r="6" spans="2:10" s="10" customFormat="1" ht="15" customHeight="1" x14ac:dyDescent="0.25">
      <c r="B6" s="53" t="s">
        <v>11</v>
      </c>
      <c r="C6" s="53"/>
      <c r="G6" s="50" t="s">
        <v>10</v>
      </c>
      <c r="H6" s="54"/>
      <c r="I6" s="54"/>
      <c r="J6" s="51"/>
    </row>
    <row r="7" spans="2:10" s="10" customFormat="1" ht="15" customHeight="1" x14ac:dyDescent="0.25">
      <c r="B7" s="19" t="s">
        <v>12</v>
      </c>
      <c r="C7" s="24" t="s">
        <v>95</v>
      </c>
      <c r="G7" s="58" t="s">
        <v>12</v>
      </c>
      <c r="H7" s="58"/>
      <c r="I7" s="59" t="s">
        <v>56</v>
      </c>
      <c r="J7" s="59"/>
    </row>
    <row r="8" spans="2:10" s="10" customFormat="1" ht="15" customHeight="1" x14ac:dyDescent="0.25">
      <c r="B8" s="17" t="s">
        <v>13</v>
      </c>
      <c r="C8" s="21" t="s">
        <v>94</v>
      </c>
      <c r="G8" s="56" t="s">
        <v>13</v>
      </c>
      <c r="H8" s="56"/>
      <c r="I8" s="57" t="s">
        <v>58</v>
      </c>
      <c r="J8" s="57"/>
    </row>
    <row r="10" spans="2:10" ht="25.5" x14ac:dyDescent="0.25">
      <c r="B10" s="12" t="s">
        <v>0</v>
      </c>
      <c r="C10" s="13" t="s">
        <v>1</v>
      </c>
      <c r="D10" s="13" t="s">
        <v>2</v>
      </c>
      <c r="E10" s="28" t="s">
        <v>323</v>
      </c>
      <c r="F10" s="12" t="s">
        <v>324</v>
      </c>
      <c r="G10" s="12" t="s">
        <v>54</v>
      </c>
      <c r="H10" s="12" t="s">
        <v>3</v>
      </c>
      <c r="I10" s="12" t="s">
        <v>14</v>
      </c>
      <c r="J10" s="12" t="s">
        <v>5</v>
      </c>
    </row>
    <row r="11" spans="2:10" s="10" customFormat="1" x14ac:dyDescent="0.25">
      <c r="B11" s="3" t="s">
        <v>17</v>
      </c>
      <c r="C11" s="6" t="s">
        <v>19</v>
      </c>
      <c r="D11" s="6" t="s">
        <v>20</v>
      </c>
      <c r="E11" s="1">
        <v>354419.88</v>
      </c>
      <c r="F11" s="1">
        <f>IF(E11&lt;&gt;100,E11/2,E11)</f>
        <v>177209.94</v>
      </c>
      <c r="G11" s="25">
        <v>88604.97</v>
      </c>
      <c r="H11" s="1">
        <v>8</v>
      </c>
      <c r="I11" s="1" t="s">
        <v>21</v>
      </c>
      <c r="J11" s="3"/>
    </row>
    <row r="12" spans="2:10" s="10" customFormat="1" x14ac:dyDescent="0.25">
      <c r="B12" s="3" t="s">
        <v>17</v>
      </c>
      <c r="C12" s="6" t="s">
        <v>18</v>
      </c>
      <c r="D12" s="3" t="s">
        <v>59</v>
      </c>
      <c r="E12" s="1">
        <v>264031.44</v>
      </c>
      <c r="F12" s="1">
        <f t="shared" ref="F12:F27" si="0">IF(E12&lt;&gt;100,E12/2,E12)</f>
        <v>132015.72</v>
      </c>
      <c r="G12" s="25">
        <v>66007.86</v>
      </c>
      <c r="H12" s="1">
        <v>8</v>
      </c>
      <c r="I12" s="1" t="s">
        <v>21</v>
      </c>
      <c r="J12" s="3"/>
    </row>
    <row r="13" spans="2:10" s="10" customFormat="1" x14ac:dyDescent="0.25">
      <c r="B13" s="2" t="s">
        <v>17</v>
      </c>
      <c r="C13" s="2" t="s">
        <v>35</v>
      </c>
      <c r="D13" s="2" t="s">
        <v>41</v>
      </c>
      <c r="E13" s="4">
        <v>618451.32000000007</v>
      </c>
      <c r="F13" s="1">
        <f t="shared" si="0"/>
        <v>309225.66000000003</v>
      </c>
      <c r="G13" s="26">
        <v>154612.83000000002</v>
      </c>
      <c r="H13" s="4">
        <v>8</v>
      </c>
      <c r="I13" s="1" t="s">
        <v>21</v>
      </c>
      <c r="J13" s="3"/>
    </row>
    <row r="14" spans="2:10" s="10" customFormat="1" x14ac:dyDescent="0.25">
      <c r="B14" s="3" t="s">
        <v>17</v>
      </c>
      <c r="C14" s="3" t="s">
        <v>60</v>
      </c>
      <c r="D14" s="3" t="s">
        <v>61</v>
      </c>
      <c r="E14" s="1">
        <v>120357.24</v>
      </c>
      <c r="F14" s="1">
        <f t="shared" si="0"/>
        <v>60178.62</v>
      </c>
      <c r="G14" s="1">
        <v>100</v>
      </c>
      <c r="H14" s="1">
        <v>8</v>
      </c>
      <c r="I14" s="1" t="s">
        <v>21</v>
      </c>
      <c r="J14" s="3"/>
    </row>
    <row r="15" spans="2:10" s="10" customFormat="1" ht="25.5" x14ac:dyDescent="0.25">
      <c r="B15" s="2" t="s">
        <v>15</v>
      </c>
      <c r="C15" s="2" t="s">
        <v>38</v>
      </c>
      <c r="D15" s="2" t="s">
        <v>62</v>
      </c>
      <c r="E15" s="4" t="s">
        <v>342</v>
      </c>
      <c r="F15" s="1">
        <f>45/2</f>
        <v>22.5</v>
      </c>
      <c r="G15" s="4">
        <v>12</v>
      </c>
      <c r="H15" s="4">
        <v>10</v>
      </c>
      <c r="I15" s="1" t="s">
        <v>21</v>
      </c>
      <c r="J15" s="3"/>
    </row>
    <row r="16" spans="2:10" s="10" customFormat="1" ht="25.5" x14ac:dyDescent="0.25">
      <c r="B16" s="2" t="s">
        <v>15</v>
      </c>
      <c r="C16" s="2" t="s">
        <v>38</v>
      </c>
      <c r="D16" s="2" t="s">
        <v>63</v>
      </c>
      <c r="E16" s="4" t="s">
        <v>343</v>
      </c>
      <c r="F16" s="1">
        <f>15/2</f>
        <v>7.5</v>
      </c>
      <c r="G16" s="4">
        <v>4</v>
      </c>
      <c r="H16" s="4">
        <v>10</v>
      </c>
      <c r="I16" s="1" t="s">
        <v>21</v>
      </c>
      <c r="J16" s="3"/>
    </row>
    <row r="17" spans="2:10" s="10" customFormat="1" x14ac:dyDescent="0.25">
      <c r="B17" s="2" t="s">
        <v>15</v>
      </c>
      <c r="C17" s="2" t="s">
        <v>39</v>
      </c>
      <c r="D17" s="2" t="s">
        <v>46</v>
      </c>
      <c r="E17" s="33">
        <v>0.5</v>
      </c>
      <c r="F17" s="1">
        <f>50/2</f>
        <v>25</v>
      </c>
      <c r="G17" s="4">
        <v>12.5</v>
      </c>
      <c r="H17" s="4">
        <v>10</v>
      </c>
      <c r="I17" s="1" t="s">
        <v>21</v>
      </c>
      <c r="J17" s="3"/>
    </row>
    <row r="18" spans="2:10" s="10" customFormat="1" ht="25.5" x14ac:dyDescent="0.25">
      <c r="B18" s="7" t="s">
        <v>15</v>
      </c>
      <c r="C18" s="2" t="s">
        <v>39</v>
      </c>
      <c r="D18" s="2" t="s">
        <v>89</v>
      </c>
      <c r="E18" s="4" t="s">
        <v>344</v>
      </c>
      <c r="F18" s="1">
        <f>159/2</f>
        <v>79.5</v>
      </c>
      <c r="G18" s="4">
        <v>40</v>
      </c>
      <c r="H18" s="4">
        <v>10</v>
      </c>
      <c r="I18" s="1" t="s">
        <v>21</v>
      </c>
      <c r="J18" s="3"/>
    </row>
    <row r="19" spans="2:10" s="10" customFormat="1" ht="25.5" x14ac:dyDescent="0.25">
      <c r="B19" s="2" t="s">
        <v>24</v>
      </c>
      <c r="C19" s="2" t="s">
        <v>36</v>
      </c>
      <c r="D19" s="2" t="s">
        <v>34</v>
      </c>
      <c r="E19" s="4" t="s">
        <v>345</v>
      </c>
      <c r="F19" s="31">
        <v>6</v>
      </c>
      <c r="G19" s="4">
        <v>3</v>
      </c>
      <c r="H19" s="4">
        <v>8</v>
      </c>
      <c r="I19" s="1" t="s">
        <v>21</v>
      </c>
      <c r="J19" s="2"/>
    </row>
    <row r="20" spans="2:10" s="10" customFormat="1" ht="25.5" x14ac:dyDescent="0.25">
      <c r="B20" s="2" t="s">
        <v>22</v>
      </c>
      <c r="C20" s="2" t="s">
        <v>23</v>
      </c>
      <c r="D20" s="2" t="s">
        <v>43</v>
      </c>
      <c r="E20" s="4">
        <v>100</v>
      </c>
      <c r="F20" s="1">
        <f t="shared" si="0"/>
        <v>100</v>
      </c>
      <c r="G20" s="4">
        <v>100</v>
      </c>
      <c r="H20" s="4">
        <v>3</v>
      </c>
      <c r="I20" s="1" t="s">
        <v>21</v>
      </c>
      <c r="J20" s="2"/>
    </row>
    <row r="21" spans="2:10" s="10" customFormat="1" ht="25.5" x14ac:dyDescent="0.25">
      <c r="B21" s="2" t="s">
        <v>22</v>
      </c>
      <c r="C21" s="2" t="s">
        <v>48</v>
      </c>
      <c r="D21" s="2" t="s">
        <v>42</v>
      </c>
      <c r="E21" s="4">
        <v>100</v>
      </c>
      <c r="F21" s="1">
        <f t="shared" si="0"/>
        <v>100</v>
      </c>
      <c r="G21" s="4">
        <v>100</v>
      </c>
      <c r="H21" s="4">
        <v>3</v>
      </c>
      <c r="I21" s="1" t="s">
        <v>21</v>
      </c>
      <c r="J21" s="2"/>
    </row>
    <row r="22" spans="2:10" s="10" customFormat="1" x14ac:dyDescent="0.25">
      <c r="B22" s="2" t="s">
        <v>22</v>
      </c>
      <c r="C22" s="2" t="s">
        <v>31</v>
      </c>
      <c r="D22" s="2" t="s">
        <v>73</v>
      </c>
      <c r="E22" s="4">
        <v>100</v>
      </c>
      <c r="F22" s="1">
        <f t="shared" si="0"/>
        <v>100</v>
      </c>
      <c r="G22" s="4">
        <v>100</v>
      </c>
      <c r="H22" s="4">
        <v>3</v>
      </c>
      <c r="I22" s="1" t="s">
        <v>21</v>
      </c>
      <c r="J22" s="2"/>
    </row>
    <row r="23" spans="2:10" s="10" customFormat="1" ht="38.25" x14ac:dyDescent="0.25">
      <c r="B23" s="2" t="s">
        <v>36</v>
      </c>
      <c r="C23" s="2" t="s">
        <v>50</v>
      </c>
      <c r="D23" s="2" t="s">
        <v>74</v>
      </c>
      <c r="E23" s="4">
        <v>100</v>
      </c>
      <c r="F23" s="1">
        <f t="shared" si="0"/>
        <v>100</v>
      </c>
      <c r="G23" s="4">
        <v>100</v>
      </c>
      <c r="H23" s="4">
        <v>3</v>
      </c>
      <c r="I23" s="1" t="s">
        <v>21</v>
      </c>
      <c r="J23" s="2"/>
    </row>
    <row r="24" spans="2:10" s="10" customFormat="1" x14ac:dyDescent="0.25">
      <c r="B24" s="2" t="s">
        <v>4</v>
      </c>
      <c r="C24" s="2" t="s">
        <v>86</v>
      </c>
      <c r="D24" s="2" t="s">
        <v>87</v>
      </c>
      <c r="E24" s="4">
        <v>100</v>
      </c>
      <c r="F24" s="1">
        <f t="shared" si="0"/>
        <v>100</v>
      </c>
      <c r="G24" s="4">
        <v>100</v>
      </c>
      <c r="H24" s="4">
        <v>2</v>
      </c>
      <c r="I24" s="1" t="s">
        <v>21</v>
      </c>
      <c r="J24" s="2"/>
    </row>
    <row r="25" spans="2:10" s="10" customFormat="1" x14ac:dyDescent="0.25">
      <c r="B25" s="2" t="s">
        <v>26</v>
      </c>
      <c r="C25" s="2" t="s">
        <v>27</v>
      </c>
      <c r="D25" s="2" t="s">
        <v>52</v>
      </c>
      <c r="E25" s="4">
        <v>100</v>
      </c>
      <c r="F25" s="1">
        <f t="shared" si="0"/>
        <v>100</v>
      </c>
      <c r="G25" s="4">
        <v>100</v>
      </c>
      <c r="H25" s="4">
        <v>2</v>
      </c>
      <c r="I25" s="1" t="s">
        <v>21</v>
      </c>
      <c r="J25" s="2"/>
    </row>
    <row r="26" spans="2:10" s="10" customFormat="1" x14ac:dyDescent="0.25">
      <c r="B26" s="2" t="s">
        <v>26</v>
      </c>
      <c r="C26" s="2" t="s">
        <v>49</v>
      </c>
      <c r="D26" s="2" t="s">
        <v>30</v>
      </c>
      <c r="E26" s="4">
        <v>100</v>
      </c>
      <c r="F26" s="1">
        <f t="shared" si="0"/>
        <v>100</v>
      </c>
      <c r="G26" s="4">
        <v>100</v>
      </c>
      <c r="H26" s="4">
        <v>2</v>
      </c>
      <c r="I26" s="1" t="s">
        <v>21</v>
      </c>
      <c r="J26" s="2"/>
    </row>
    <row r="27" spans="2:10" s="10" customFormat="1" x14ac:dyDescent="0.25">
      <c r="B27" s="2" t="s">
        <v>26</v>
      </c>
      <c r="C27" s="2" t="s">
        <v>28</v>
      </c>
      <c r="D27" s="2" t="s">
        <v>29</v>
      </c>
      <c r="E27" s="4">
        <v>100</v>
      </c>
      <c r="F27" s="1">
        <f t="shared" si="0"/>
        <v>100</v>
      </c>
      <c r="G27" s="4">
        <v>100</v>
      </c>
      <c r="H27" s="4">
        <v>2</v>
      </c>
      <c r="I27" s="1" t="s">
        <v>21</v>
      </c>
      <c r="J27" s="2"/>
    </row>
    <row r="28" spans="2:10" ht="15.75" x14ac:dyDescent="0.25">
      <c r="B28" s="14"/>
      <c r="C28" s="14"/>
      <c r="D28" s="14"/>
      <c r="E28" s="14"/>
      <c r="F28" s="14"/>
      <c r="G28" s="15"/>
      <c r="H28" s="16">
        <f>SUM(H11:H27)</f>
        <v>100</v>
      </c>
      <c r="I28" s="14"/>
      <c r="J28" s="14"/>
    </row>
  </sheetData>
  <mergeCells count="10">
    <mergeCell ref="G8:H8"/>
    <mergeCell ref="I8:J8"/>
    <mergeCell ref="B2:J3"/>
    <mergeCell ref="G4:H4"/>
    <mergeCell ref="I4:J4"/>
    <mergeCell ref="B6:C6"/>
    <mergeCell ref="G6:J6"/>
    <mergeCell ref="G7:H7"/>
    <mergeCell ref="I7:J7"/>
    <mergeCell ref="D4:F4"/>
  </mergeCells>
  <phoneticPr fontId="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AC86F-5495-42FA-A84F-73B15B4A73A2}">
  <dimension ref="B2:J28"/>
  <sheetViews>
    <sheetView topLeftCell="A10" zoomScaleNormal="100" workbookViewId="0">
      <selection activeCell="H11" sqref="H11:H27"/>
    </sheetView>
  </sheetViews>
  <sheetFormatPr defaultColWidth="9.28515625" defaultRowHeight="12.75" x14ac:dyDescent="0.25"/>
  <cols>
    <col min="1" max="1" width="2.85546875" style="8" customWidth="1"/>
    <col min="2" max="2" width="32.28515625" style="8" bestFit="1" customWidth="1"/>
    <col min="3" max="3" width="37.140625" style="8" customWidth="1"/>
    <col min="4" max="4" width="58.28515625" style="8" customWidth="1"/>
    <col min="5" max="5" width="16" style="8" customWidth="1"/>
    <col min="6" max="6" width="16" style="9" customWidth="1"/>
    <col min="7" max="7" width="16" style="9" bestFit="1" customWidth="1"/>
    <col min="8" max="8" width="13.140625" style="9" bestFit="1" customWidth="1"/>
    <col min="9" max="9" width="9.7109375" style="9" bestFit="1" customWidth="1"/>
    <col min="10" max="10" width="10.42578125" style="9" bestFit="1" customWidth="1"/>
    <col min="11" max="16384" width="9.28515625" style="8"/>
  </cols>
  <sheetData>
    <row r="2" spans="2:10" x14ac:dyDescent="0.25">
      <c r="B2" s="49" t="s">
        <v>6</v>
      </c>
      <c r="C2" s="49"/>
      <c r="D2" s="49"/>
      <c r="E2" s="49"/>
      <c r="F2" s="49"/>
      <c r="G2" s="49"/>
      <c r="H2" s="49"/>
      <c r="I2" s="49"/>
      <c r="J2" s="49"/>
    </row>
    <row r="3" spans="2:10" x14ac:dyDescent="0.25">
      <c r="B3" s="49"/>
      <c r="C3" s="49"/>
      <c r="D3" s="49"/>
      <c r="E3" s="49"/>
      <c r="F3" s="49"/>
      <c r="G3" s="49"/>
      <c r="H3" s="49"/>
      <c r="I3" s="49"/>
      <c r="J3" s="49"/>
    </row>
    <row r="4" spans="2:10" s="10" customFormat="1" ht="15" customHeight="1" x14ac:dyDescent="0.25">
      <c r="B4" s="18" t="s">
        <v>7</v>
      </c>
      <c r="C4" s="27">
        <v>2021</v>
      </c>
      <c r="D4" s="43" t="s">
        <v>8</v>
      </c>
      <c r="E4" s="55"/>
      <c r="F4" s="44"/>
      <c r="G4" s="50" t="s">
        <v>9</v>
      </c>
      <c r="H4" s="51"/>
      <c r="I4" s="52">
        <f>H28/100</f>
        <v>1</v>
      </c>
      <c r="J4" s="52"/>
    </row>
    <row r="5" spans="2:10" x14ac:dyDescent="0.25">
      <c r="B5" s="9"/>
      <c r="C5" s="9"/>
    </row>
    <row r="6" spans="2:10" s="10" customFormat="1" ht="15" customHeight="1" x14ac:dyDescent="0.25">
      <c r="B6" s="53" t="s">
        <v>11</v>
      </c>
      <c r="C6" s="53"/>
      <c r="F6" s="32"/>
      <c r="G6" s="50" t="s">
        <v>10</v>
      </c>
      <c r="H6" s="54"/>
      <c r="I6" s="54"/>
      <c r="J6" s="51"/>
    </row>
    <row r="7" spans="2:10" s="10" customFormat="1" ht="15" customHeight="1" x14ac:dyDescent="0.25">
      <c r="B7" s="19" t="s">
        <v>12</v>
      </c>
      <c r="C7" s="24" t="s">
        <v>98</v>
      </c>
      <c r="F7" s="32"/>
      <c r="G7" s="58" t="s">
        <v>12</v>
      </c>
      <c r="H7" s="58"/>
      <c r="I7" s="41" t="s">
        <v>56</v>
      </c>
      <c r="J7" s="42"/>
    </row>
    <row r="8" spans="2:10" s="10" customFormat="1" ht="15" customHeight="1" x14ac:dyDescent="0.25">
      <c r="B8" s="17" t="s">
        <v>13</v>
      </c>
      <c r="C8" s="21" t="s">
        <v>94</v>
      </c>
      <c r="F8" s="32"/>
      <c r="G8" s="56" t="s">
        <v>13</v>
      </c>
      <c r="H8" s="56"/>
      <c r="I8" s="47" t="s">
        <v>58</v>
      </c>
      <c r="J8" s="48"/>
    </row>
    <row r="10" spans="2:10" ht="25.5" x14ac:dyDescent="0.25">
      <c r="B10" s="12" t="s">
        <v>0</v>
      </c>
      <c r="C10" s="13" t="s">
        <v>1</v>
      </c>
      <c r="D10" s="13" t="s">
        <v>2</v>
      </c>
      <c r="E10" s="28" t="s">
        <v>323</v>
      </c>
      <c r="F10" s="12" t="s">
        <v>324</v>
      </c>
      <c r="G10" s="12" t="s">
        <v>54</v>
      </c>
      <c r="H10" s="12" t="s">
        <v>3</v>
      </c>
      <c r="I10" s="12" t="s">
        <v>14</v>
      </c>
      <c r="J10" s="12" t="s">
        <v>5</v>
      </c>
    </row>
    <row r="11" spans="2:10" s="10" customFormat="1" x14ac:dyDescent="0.25">
      <c r="B11" s="2" t="s">
        <v>17</v>
      </c>
      <c r="C11" s="2" t="s">
        <v>19</v>
      </c>
      <c r="D11" s="2" t="s">
        <v>20</v>
      </c>
      <c r="E11" s="4">
        <v>173950.08000000002</v>
      </c>
      <c r="F11" s="4">
        <f>IF(E11&lt;&gt;100,E11/2,E11)</f>
        <v>86975.040000000008</v>
      </c>
      <c r="G11" s="26">
        <v>43487.520000000004</v>
      </c>
      <c r="H11" s="4">
        <v>5</v>
      </c>
      <c r="I11" s="1" t="s">
        <v>21</v>
      </c>
      <c r="J11" s="3"/>
    </row>
    <row r="12" spans="2:10" s="10" customFormat="1" x14ac:dyDescent="0.25">
      <c r="B12" s="2" t="s">
        <v>17</v>
      </c>
      <c r="C12" s="2" t="s">
        <v>18</v>
      </c>
      <c r="D12" s="2" t="s">
        <v>59</v>
      </c>
      <c r="E12" s="4">
        <v>378283.56</v>
      </c>
      <c r="F12" s="4">
        <f t="shared" ref="F12:F27" si="0">IF(E12&lt;&gt;100,E12/2,E12)</f>
        <v>189141.78</v>
      </c>
      <c r="G12" s="26">
        <v>94570.89</v>
      </c>
      <c r="H12" s="4">
        <v>5</v>
      </c>
      <c r="I12" s="1" t="s">
        <v>21</v>
      </c>
      <c r="J12" s="3"/>
    </row>
    <row r="13" spans="2:10" s="10" customFormat="1" x14ac:dyDescent="0.25">
      <c r="B13" s="2" t="s">
        <v>17</v>
      </c>
      <c r="C13" s="2" t="s">
        <v>35</v>
      </c>
      <c r="D13" s="2" t="s">
        <v>41</v>
      </c>
      <c r="E13" s="4">
        <v>552233.64</v>
      </c>
      <c r="F13" s="4">
        <f t="shared" si="0"/>
        <v>276116.82</v>
      </c>
      <c r="G13" s="26">
        <v>138058.41</v>
      </c>
      <c r="H13" s="4">
        <v>5</v>
      </c>
      <c r="I13" s="1" t="s">
        <v>21</v>
      </c>
      <c r="J13" s="3"/>
    </row>
    <row r="14" spans="2:10" s="10" customFormat="1" x14ac:dyDescent="0.25">
      <c r="B14" s="7" t="s">
        <v>17</v>
      </c>
      <c r="C14" s="2" t="s">
        <v>60</v>
      </c>
      <c r="D14" s="2" t="s">
        <v>61</v>
      </c>
      <c r="E14" s="4">
        <v>120357.24</v>
      </c>
      <c r="F14" s="4">
        <f t="shared" si="0"/>
        <v>60178.62</v>
      </c>
      <c r="G14" s="26">
        <v>30089.31</v>
      </c>
      <c r="H14" s="4">
        <v>5</v>
      </c>
      <c r="I14" s="1" t="s">
        <v>21</v>
      </c>
      <c r="J14" s="3"/>
    </row>
    <row r="15" spans="2:10" s="10" customFormat="1" ht="25.5" x14ac:dyDescent="0.25">
      <c r="B15" s="2" t="s">
        <v>15</v>
      </c>
      <c r="C15" s="2" t="s">
        <v>38</v>
      </c>
      <c r="D15" s="2" t="s">
        <v>62</v>
      </c>
      <c r="E15" s="4" t="s">
        <v>342</v>
      </c>
      <c r="F15" s="4">
        <f>45/2</f>
        <v>22.5</v>
      </c>
      <c r="G15" s="4">
        <v>12</v>
      </c>
      <c r="H15" s="4">
        <v>10</v>
      </c>
      <c r="I15" s="1" t="s">
        <v>21</v>
      </c>
      <c r="J15" s="2"/>
    </row>
    <row r="16" spans="2:10" s="10" customFormat="1" ht="25.5" x14ac:dyDescent="0.25">
      <c r="B16" s="2" t="s">
        <v>15</v>
      </c>
      <c r="C16" s="2" t="s">
        <v>38</v>
      </c>
      <c r="D16" s="2" t="s">
        <v>63</v>
      </c>
      <c r="E16" s="4" t="s">
        <v>343</v>
      </c>
      <c r="F16" s="4">
        <f>15/2</f>
        <v>7.5</v>
      </c>
      <c r="G16" s="4">
        <v>4</v>
      </c>
      <c r="H16" s="4">
        <v>10</v>
      </c>
      <c r="I16" s="1" t="s">
        <v>21</v>
      </c>
      <c r="J16" s="2"/>
    </row>
    <row r="17" spans="2:10" s="10" customFormat="1" x14ac:dyDescent="0.25">
      <c r="B17" s="2" t="s">
        <v>15</v>
      </c>
      <c r="C17" s="2" t="s">
        <v>39</v>
      </c>
      <c r="D17" s="2" t="s">
        <v>46</v>
      </c>
      <c r="E17" s="33">
        <v>0.5</v>
      </c>
      <c r="F17" s="4">
        <v>25</v>
      </c>
      <c r="G17" s="4">
        <v>12.5</v>
      </c>
      <c r="H17" s="4">
        <v>10</v>
      </c>
      <c r="I17" s="1" t="s">
        <v>21</v>
      </c>
      <c r="J17" s="2"/>
    </row>
    <row r="18" spans="2:10" s="10" customFormat="1" ht="25.5" x14ac:dyDescent="0.25">
      <c r="B18" s="2" t="s">
        <v>15</v>
      </c>
      <c r="C18" s="2" t="s">
        <v>39</v>
      </c>
      <c r="D18" s="2" t="s">
        <v>89</v>
      </c>
      <c r="E18" s="4" t="s">
        <v>347</v>
      </c>
      <c r="F18" s="4">
        <f>159/2</f>
        <v>79.5</v>
      </c>
      <c r="G18" s="4">
        <v>40</v>
      </c>
      <c r="H18" s="4">
        <v>10</v>
      </c>
      <c r="I18" s="1" t="s">
        <v>21</v>
      </c>
      <c r="J18" s="2"/>
    </row>
    <row r="19" spans="2:10" s="10" customFormat="1" x14ac:dyDescent="0.25">
      <c r="B19" s="2" t="s">
        <v>24</v>
      </c>
      <c r="C19" s="2" t="s">
        <v>36</v>
      </c>
      <c r="D19" s="2" t="s">
        <v>34</v>
      </c>
      <c r="E19" s="4" t="s">
        <v>348</v>
      </c>
      <c r="F19" s="4">
        <f>12/2</f>
        <v>6</v>
      </c>
      <c r="G19" s="4">
        <v>3</v>
      </c>
      <c r="H19" s="4">
        <v>10</v>
      </c>
      <c r="I19" s="1" t="s">
        <v>21</v>
      </c>
      <c r="J19" s="2"/>
    </row>
    <row r="20" spans="2:10" s="10" customFormat="1" ht="25.5" x14ac:dyDescent="0.25">
      <c r="B20" s="2" t="s">
        <v>22</v>
      </c>
      <c r="C20" s="2" t="s">
        <v>23</v>
      </c>
      <c r="D20" s="2" t="s">
        <v>43</v>
      </c>
      <c r="E20" s="4">
        <v>100</v>
      </c>
      <c r="F20" s="4">
        <f t="shared" si="0"/>
        <v>100</v>
      </c>
      <c r="G20" s="4">
        <v>100</v>
      </c>
      <c r="H20" s="4">
        <v>5</v>
      </c>
      <c r="I20" s="1" t="s">
        <v>21</v>
      </c>
      <c r="J20" s="2"/>
    </row>
    <row r="21" spans="2:10" s="10" customFormat="1" ht="25.5" x14ac:dyDescent="0.25">
      <c r="B21" s="2" t="s">
        <v>22</v>
      </c>
      <c r="C21" s="2" t="s">
        <v>48</v>
      </c>
      <c r="D21" s="2" t="s">
        <v>42</v>
      </c>
      <c r="E21" s="4">
        <v>100</v>
      </c>
      <c r="F21" s="4">
        <f t="shared" si="0"/>
        <v>100</v>
      </c>
      <c r="G21" s="4">
        <v>100</v>
      </c>
      <c r="H21" s="4">
        <v>5</v>
      </c>
      <c r="I21" s="1" t="s">
        <v>21</v>
      </c>
      <c r="J21" s="2"/>
    </row>
    <row r="22" spans="2:10" s="10" customFormat="1" x14ac:dyDescent="0.25">
      <c r="B22" s="2" t="s">
        <v>22</v>
      </c>
      <c r="C22" s="2" t="s">
        <v>31</v>
      </c>
      <c r="D22" s="2" t="s">
        <v>73</v>
      </c>
      <c r="E22" s="4">
        <v>100</v>
      </c>
      <c r="F22" s="4">
        <f t="shared" si="0"/>
        <v>100</v>
      </c>
      <c r="G22" s="4">
        <v>100</v>
      </c>
      <c r="H22" s="4">
        <v>5</v>
      </c>
      <c r="I22" s="1" t="s">
        <v>21</v>
      </c>
      <c r="J22" s="2"/>
    </row>
    <row r="23" spans="2:10" s="10" customFormat="1" ht="38.25" x14ac:dyDescent="0.25">
      <c r="B23" s="2" t="s">
        <v>36</v>
      </c>
      <c r="C23" s="2" t="s">
        <v>50</v>
      </c>
      <c r="D23" s="2" t="s">
        <v>74</v>
      </c>
      <c r="E23" s="4">
        <v>100</v>
      </c>
      <c r="F23" s="4">
        <f t="shared" si="0"/>
        <v>100</v>
      </c>
      <c r="G23" s="4">
        <v>100</v>
      </c>
      <c r="H23" s="4">
        <v>5</v>
      </c>
      <c r="I23" s="1" t="s">
        <v>21</v>
      </c>
      <c r="J23" s="2"/>
    </row>
    <row r="24" spans="2:10" s="10" customFormat="1" x14ac:dyDescent="0.25">
      <c r="B24" s="2" t="s">
        <v>4</v>
      </c>
      <c r="C24" s="2" t="s">
        <v>86</v>
      </c>
      <c r="D24" s="2" t="s">
        <v>87</v>
      </c>
      <c r="E24" s="4">
        <v>100</v>
      </c>
      <c r="F24" s="4">
        <f t="shared" si="0"/>
        <v>100</v>
      </c>
      <c r="G24" s="4">
        <v>100</v>
      </c>
      <c r="H24" s="4">
        <v>4</v>
      </c>
      <c r="I24" s="1" t="s">
        <v>21</v>
      </c>
      <c r="J24" s="2"/>
    </row>
    <row r="25" spans="2:10" s="10" customFormat="1" x14ac:dyDescent="0.25">
      <c r="B25" s="2" t="s">
        <v>26</v>
      </c>
      <c r="C25" s="2" t="s">
        <v>27</v>
      </c>
      <c r="D25" s="2" t="s">
        <v>52</v>
      </c>
      <c r="E25" s="4">
        <v>100</v>
      </c>
      <c r="F25" s="4">
        <f t="shared" si="0"/>
        <v>100</v>
      </c>
      <c r="G25" s="4">
        <v>100</v>
      </c>
      <c r="H25" s="4">
        <v>2</v>
      </c>
      <c r="I25" s="1" t="s">
        <v>21</v>
      </c>
      <c r="J25" s="2"/>
    </row>
    <row r="26" spans="2:10" s="10" customFormat="1" x14ac:dyDescent="0.25">
      <c r="B26" s="2" t="s">
        <v>26</v>
      </c>
      <c r="C26" s="5" t="s">
        <v>49</v>
      </c>
      <c r="D26" s="2" t="s">
        <v>30</v>
      </c>
      <c r="E26" s="4">
        <v>100</v>
      </c>
      <c r="F26" s="4">
        <f t="shared" si="0"/>
        <v>100</v>
      </c>
      <c r="G26" s="4">
        <v>100</v>
      </c>
      <c r="H26" s="4">
        <v>2</v>
      </c>
      <c r="I26" s="1" t="s">
        <v>21</v>
      </c>
      <c r="J26" s="2"/>
    </row>
    <row r="27" spans="2:10" s="10" customFormat="1" x14ac:dyDescent="0.25">
      <c r="B27" s="2" t="s">
        <v>26</v>
      </c>
      <c r="C27" s="5" t="s">
        <v>28</v>
      </c>
      <c r="D27" s="2" t="s">
        <v>29</v>
      </c>
      <c r="E27" s="4">
        <v>100</v>
      </c>
      <c r="F27" s="4">
        <f t="shared" si="0"/>
        <v>100</v>
      </c>
      <c r="G27" s="4">
        <v>100</v>
      </c>
      <c r="H27" s="4">
        <v>2</v>
      </c>
      <c r="I27" s="1" t="s">
        <v>21</v>
      </c>
      <c r="J27" s="2"/>
    </row>
    <row r="28" spans="2:10" ht="15.75" x14ac:dyDescent="0.25">
      <c r="B28" s="14"/>
      <c r="C28" s="14"/>
      <c r="D28" s="14"/>
      <c r="E28" s="14"/>
      <c r="F28" s="15"/>
      <c r="G28" s="15"/>
      <c r="H28" s="16">
        <f>SUM(H11:H27)</f>
        <v>100</v>
      </c>
      <c r="I28" s="14"/>
      <c r="J28" s="14"/>
    </row>
  </sheetData>
  <mergeCells count="10">
    <mergeCell ref="G8:H8"/>
    <mergeCell ref="I8:J8"/>
    <mergeCell ref="B2:J3"/>
    <mergeCell ref="G4:H4"/>
    <mergeCell ref="I4:J4"/>
    <mergeCell ref="B6:C6"/>
    <mergeCell ref="G6:J6"/>
    <mergeCell ref="G7:H7"/>
    <mergeCell ref="I7:J7"/>
    <mergeCell ref="D4:F4"/>
  </mergeCells>
  <phoneticPr fontId="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BC5F7-DF8C-4409-8F83-314DC122876E}">
  <dimension ref="B2:J28"/>
  <sheetViews>
    <sheetView topLeftCell="A4" zoomScaleNormal="100" workbookViewId="0">
      <selection activeCell="C11" sqref="C11"/>
    </sheetView>
  </sheetViews>
  <sheetFormatPr defaultColWidth="9.28515625" defaultRowHeight="12.75" x14ac:dyDescent="0.25"/>
  <cols>
    <col min="1" max="1" width="2.85546875" style="8" customWidth="1"/>
    <col min="2" max="2" width="32.28515625" style="8" bestFit="1" customWidth="1"/>
    <col min="3" max="3" width="33.28515625" style="8" bestFit="1" customWidth="1"/>
    <col min="4" max="4" width="41.5703125" style="8" customWidth="1"/>
    <col min="5" max="5" width="21" style="8" customWidth="1"/>
    <col min="6" max="6" width="16.42578125" style="9" customWidth="1"/>
    <col min="7" max="7" width="16" style="9" bestFit="1" customWidth="1"/>
    <col min="8" max="8" width="13.140625" style="9" bestFit="1" customWidth="1"/>
    <col min="9" max="9" width="9.7109375" style="9" bestFit="1" customWidth="1"/>
    <col min="10" max="10" width="10.42578125" style="9" bestFit="1" customWidth="1"/>
    <col min="11" max="16384" width="9.28515625" style="8"/>
  </cols>
  <sheetData>
    <row r="2" spans="2:10" x14ac:dyDescent="0.25">
      <c r="B2" s="49" t="s">
        <v>6</v>
      </c>
      <c r="C2" s="49"/>
      <c r="D2" s="49"/>
      <c r="E2" s="49"/>
      <c r="F2" s="49"/>
      <c r="G2" s="49"/>
      <c r="H2" s="49"/>
      <c r="I2" s="49"/>
      <c r="J2" s="49"/>
    </row>
    <row r="3" spans="2:10" x14ac:dyDescent="0.25">
      <c r="B3" s="49"/>
      <c r="C3" s="49"/>
      <c r="D3" s="49"/>
      <c r="E3" s="49"/>
      <c r="F3" s="49"/>
      <c r="G3" s="49"/>
      <c r="H3" s="49"/>
      <c r="I3" s="49"/>
      <c r="J3" s="49"/>
    </row>
    <row r="4" spans="2:10" s="10" customFormat="1" x14ac:dyDescent="0.25">
      <c r="B4" s="18" t="s">
        <v>7</v>
      </c>
      <c r="C4" s="27">
        <v>2021</v>
      </c>
      <c r="D4" s="43" t="s">
        <v>8</v>
      </c>
      <c r="E4" s="55"/>
      <c r="F4" s="44"/>
      <c r="G4" s="50" t="s">
        <v>9</v>
      </c>
      <c r="H4" s="51"/>
      <c r="I4" s="52">
        <f>H28/100</f>
        <v>1</v>
      </c>
      <c r="J4" s="52"/>
    </row>
    <row r="5" spans="2:10" x14ac:dyDescent="0.25">
      <c r="B5" s="9"/>
      <c r="C5" s="9"/>
    </row>
    <row r="6" spans="2:10" s="10" customFormat="1" x14ac:dyDescent="0.25">
      <c r="B6" s="53" t="s">
        <v>11</v>
      </c>
      <c r="C6" s="53"/>
      <c r="F6" s="32"/>
      <c r="G6" s="50" t="s">
        <v>10</v>
      </c>
      <c r="H6" s="54"/>
      <c r="I6" s="54"/>
      <c r="J6" s="51"/>
    </row>
    <row r="7" spans="2:10" s="10" customFormat="1" x14ac:dyDescent="0.25">
      <c r="B7" s="19" t="s">
        <v>12</v>
      </c>
      <c r="C7" s="24" t="s">
        <v>100</v>
      </c>
      <c r="F7" s="32"/>
      <c r="G7" s="58" t="s">
        <v>12</v>
      </c>
      <c r="H7" s="58"/>
      <c r="I7" s="59" t="s">
        <v>56</v>
      </c>
      <c r="J7" s="59"/>
    </row>
    <row r="8" spans="2:10" s="10" customFormat="1" x14ac:dyDescent="0.25">
      <c r="B8" s="17" t="s">
        <v>13</v>
      </c>
      <c r="C8" s="21" t="s">
        <v>101</v>
      </c>
      <c r="F8" s="32"/>
      <c r="G8" s="56" t="s">
        <v>13</v>
      </c>
      <c r="H8" s="56"/>
      <c r="I8" s="57" t="s">
        <v>58</v>
      </c>
      <c r="J8" s="57"/>
    </row>
    <row r="10" spans="2:10" ht="25.5" x14ac:dyDescent="0.25">
      <c r="B10" s="12" t="s">
        <v>0</v>
      </c>
      <c r="C10" s="13" t="s">
        <v>1</v>
      </c>
      <c r="D10" s="13" t="s">
        <v>2</v>
      </c>
      <c r="E10" s="28" t="s">
        <v>323</v>
      </c>
      <c r="F10" s="12" t="s">
        <v>324</v>
      </c>
      <c r="G10" s="12" t="s">
        <v>54</v>
      </c>
      <c r="H10" s="12" t="s">
        <v>3</v>
      </c>
      <c r="I10" s="12" t="s">
        <v>14</v>
      </c>
      <c r="J10" s="12" t="s">
        <v>5</v>
      </c>
    </row>
    <row r="11" spans="2:10" s="10" customFormat="1" x14ac:dyDescent="0.25">
      <c r="B11" s="3" t="s">
        <v>17</v>
      </c>
      <c r="C11" s="6" t="s">
        <v>19</v>
      </c>
      <c r="D11" s="6" t="s">
        <v>20</v>
      </c>
      <c r="E11" s="1">
        <v>277686.12</v>
      </c>
      <c r="F11" s="1">
        <f>IF(E11&lt;&gt;100,E11/2,E11)</f>
        <v>138843.06</v>
      </c>
      <c r="G11" s="25">
        <v>69421.53</v>
      </c>
      <c r="H11" s="1">
        <v>2</v>
      </c>
      <c r="I11" s="1" t="s">
        <v>21</v>
      </c>
      <c r="J11" s="3"/>
    </row>
    <row r="12" spans="2:10" s="10" customFormat="1" x14ac:dyDescent="0.25">
      <c r="B12" s="3" t="s">
        <v>17</v>
      </c>
      <c r="C12" s="6" t="s">
        <v>18</v>
      </c>
      <c r="D12" s="3" t="s">
        <v>59</v>
      </c>
      <c r="E12" s="1">
        <v>186559.44</v>
      </c>
      <c r="F12" s="1">
        <f t="shared" ref="F12:F27" si="0">IF(E12&lt;&gt;100,E12/2,E12)</f>
        <v>93279.72</v>
      </c>
      <c r="G12" s="25">
        <v>46639.86</v>
      </c>
      <c r="H12" s="1">
        <v>2</v>
      </c>
      <c r="I12" s="1" t="s">
        <v>21</v>
      </c>
      <c r="J12" s="3"/>
    </row>
    <row r="13" spans="2:10" s="10" customFormat="1" x14ac:dyDescent="0.25">
      <c r="B13" s="2" t="s">
        <v>17</v>
      </c>
      <c r="C13" s="2" t="s">
        <v>35</v>
      </c>
      <c r="D13" s="2" t="s">
        <v>41</v>
      </c>
      <c r="E13" s="4">
        <v>464245.56</v>
      </c>
      <c r="F13" s="1">
        <f t="shared" si="0"/>
        <v>232122.78</v>
      </c>
      <c r="G13" s="26">
        <v>116061.39</v>
      </c>
      <c r="H13" s="4">
        <v>2</v>
      </c>
      <c r="I13" s="1" t="s">
        <v>21</v>
      </c>
      <c r="J13" s="3"/>
    </row>
    <row r="14" spans="2:10" s="10" customFormat="1" x14ac:dyDescent="0.25">
      <c r="B14" s="3" t="s">
        <v>17</v>
      </c>
      <c r="C14" s="3" t="s">
        <v>60</v>
      </c>
      <c r="D14" s="3" t="s">
        <v>61</v>
      </c>
      <c r="E14" s="1">
        <v>246203.64</v>
      </c>
      <c r="F14" s="1">
        <f t="shared" si="0"/>
        <v>123101.82</v>
      </c>
      <c r="G14" s="25">
        <v>61550.91</v>
      </c>
      <c r="H14" s="1">
        <v>5</v>
      </c>
      <c r="I14" s="1" t="s">
        <v>21</v>
      </c>
      <c r="J14" s="3"/>
    </row>
    <row r="15" spans="2:10" s="10" customFormat="1" ht="51" x14ac:dyDescent="0.25">
      <c r="B15" s="2" t="s">
        <v>15</v>
      </c>
      <c r="C15" s="2" t="s">
        <v>16</v>
      </c>
      <c r="D15" s="2" t="s">
        <v>44</v>
      </c>
      <c r="E15" s="4" t="s">
        <v>329</v>
      </c>
      <c r="F15" s="1">
        <v>810</v>
      </c>
      <c r="G15" s="4">
        <f>F15/2</f>
        <v>405</v>
      </c>
      <c r="H15" s="4">
        <v>15</v>
      </c>
      <c r="I15" s="1" t="s">
        <v>21</v>
      </c>
      <c r="J15" s="3"/>
    </row>
    <row r="16" spans="2:10" s="10" customFormat="1" ht="51" x14ac:dyDescent="0.25">
      <c r="B16" s="2" t="s">
        <v>15</v>
      </c>
      <c r="C16" s="2" t="s">
        <v>16</v>
      </c>
      <c r="D16" s="2" t="s">
        <v>45</v>
      </c>
      <c r="E16" s="4" t="s">
        <v>330</v>
      </c>
      <c r="F16" s="1">
        <v>277</v>
      </c>
      <c r="G16" s="4">
        <f>F16/2</f>
        <v>138.5</v>
      </c>
      <c r="H16" s="4">
        <v>15</v>
      </c>
      <c r="I16" s="1" t="s">
        <v>21</v>
      </c>
      <c r="J16" s="3"/>
    </row>
    <row r="17" spans="2:10" s="10" customFormat="1" x14ac:dyDescent="0.25">
      <c r="B17" s="2" t="s">
        <v>15</v>
      </c>
      <c r="C17" s="2" t="s">
        <v>40</v>
      </c>
      <c r="D17" s="2" t="s">
        <v>64</v>
      </c>
      <c r="E17" s="4" t="s">
        <v>349</v>
      </c>
      <c r="F17" s="1">
        <f>2083/2</f>
        <v>1041.5</v>
      </c>
      <c r="G17" s="4">
        <v>521</v>
      </c>
      <c r="H17" s="4">
        <v>10</v>
      </c>
      <c r="I17" s="1" t="s">
        <v>21</v>
      </c>
      <c r="J17" s="3"/>
    </row>
    <row r="18" spans="2:10" s="10" customFormat="1" x14ac:dyDescent="0.25">
      <c r="B18" s="2" t="s">
        <v>15</v>
      </c>
      <c r="C18" s="2" t="s">
        <v>65</v>
      </c>
      <c r="D18" s="2" t="s">
        <v>66</v>
      </c>
      <c r="E18" s="4">
        <v>100</v>
      </c>
      <c r="F18" s="1">
        <f t="shared" si="0"/>
        <v>100</v>
      </c>
      <c r="G18" s="4">
        <v>100</v>
      </c>
      <c r="H18" s="4">
        <v>10</v>
      </c>
      <c r="I18" s="1" t="s">
        <v>21</v>
      </c>
      <c r="J18" s="3"/>
    </row>
    <row r="19" spans="2:10" s="10" customFormat="1" x14ac:dyDescent="0.25">
      <c r="B19" s="2" t="s">
        <v>15</v>
      </c>
      <c r="C19" s="2" t="s">
        <v>65</v>
      </c>
      <c r="D19" s="2" t="s">
        <v>67</v>
      </c>
      <c r="E19" s="4" t="s">
        <v>335</v>
      </c>
      <c r="F19" s="1">
        <v>25</v>
      </c>
      <c r="G19" s="4">
        <v>50</v>
      </c>
      <c r="H19" s="4">
        <v>10</v>
      </c>
      <c r="I19" s="1" t="s">
        <v>21</v>
      </c>
      <c r="J19" s="3"/>
    </row>
    <row r="20" spans="2:10" s="10" customFormat="1" x14ac:dyDescent="0.25">
      <c r="B20" s="2" t="s">
        <v>15</v>
      </c>
      <c r="C20" s="2" t="s">
        <v>68</v>
      </c>
      <c r="D20" s="2" t="s">
        <v>68</v>
      </c>
      <c r="E20" s="4">
        <v>100</v>
      </c>
      <c r="F20" s="1">
        <f t="shared" si="0"/>
        <v>100</v>
      </c>
      <c r="G20" s="4">
        <v>100</v>
      </c>
      <c r="H20" s="4">
        <v>10</v>
      </c>
      <c r="I20" s="1" t="s">
        <v>21</v>
      </c>
      <c r="J20" s="3"/>
    </row>
    <row r="21" spans="2:10" s="10" customFormat="1" ht="25.5" x14ac:dyDescent="0.25">
      <c r="B21" s="2" t="s">
        <v>22</v>
      </c>
      <c r="C21" s="2" t="s">
        <v>23</v>
      </c>
      <c r="D21" s="2" t="s">
        <v>43</v>
      </c>
      <c r="E21" s="4">
        <v>100</v>
      </c>
      <c r="F21" s="1">
        <f t="shared" si="0"/>
        <v>100</v>
      </c>
      <c r="G21" s="4">
        <v>100</v>
      </c>
      <c r="H21" s="4">
        <v>2</v>
      </c>
      <c r="I21" s="1" t="s">
        <v>21</v>
      </c>
      <c r="J21" s="3"/>
    </row>
    <row r="22" spans="2:10" s="10" customFormat="1" ht="25.5" x14ac:dyDescent="0.25">
      <c r="B22" s="2" t="s">
        <v>22</v>
      </c>
      <c r="C22" s="2" t="s">
        <v>48</v>
      </c>
      <c r="D22" s="2" t="s">
        <v>42</v>
      </c>
      <c r="E22" s="4">
        <v>100</v>
      </c>
      <c r="F22" s="1">
        <f t="shared" si="0"/>
        <v>100</v>
      </c>
      <c r="G22" s="4">
        <v>100</v>
      </c>
      <c r="H22" s="4">
        <v>2</v>
      </c>
      <c r="I22" s="1" t="s">
        <v>21</v>
      </c>
      <c r="J22" s="3"/>
    </row>
    <row r="23" spans="2:10" s="10" customFormat="1" ht="25.5" x14ac:dyDescent="0.25">
      <c r="B23" s="2" t="s">
        <v>22</v>
      </c>
      <c r="C23" s="2" t="s">
        <v>31</v>
      </c>
      <c r="D23" s="2" t="s">
        <v>73</v>
      </c>
      <c r="E23" s="4">
        <v>100</v>
      </c>
      <c r="F23" s="1">
        <f t="shared" si="0"/>
        <v>100</v>
      </c>
      <c r="G23" s="4">
        <v>100</v>
      </c>
      <c r="H23" s="4">
        <v>7</v>
      </c>
      <c r="I23" s="1" t="s">
        <v>21</v>
      </c>
      <c r="J23" s="3"/>
    </row>
    <row r="24" spans="2:10" s="10" customFormat="1" x14ac:dyDescent="0.25">
      <c r="B24" s="2" t="s">
        <v>4</v>
      </c>
      <c r="C24" s="2" t="s">
        <v>86</v>
      </c>
      <c r="D24" s="2" t="s">
        <v>87</v>
      </c>
      <c r="E24" s="4">
        <v>100</v>
      </c>
      <c r="F24" s="1">
        <f t="shared" si="0"/>
        <v>100</v>
      </c>
      <c r="G24" s="4">
        <v>100</v>
      </c>
      <c r="H24" s="4">
        <v>2</v>
      </c>
      <c r="I24" s="1" t="s">
        <v>21</v>
      </c>
      <c r="J24" s="3"/>
    </row>
    <row r="25" spans="2:10" s="10" customFormat="1" x14ac:dyDescent="0.25">
      <c r="B25" s="2" t="s">
        <v>26</v>
      </c>
      <c r="C25" s="2" t="s">
        <v>27</v>
      </c>
      <c r="D25" s="2" t="s">
        <v>52</v>
      </c>
      <c r="E25" s="4">
        <v>100</v>
      </c>
      <c r="F25" s="1">
        <f t="shared" si="0"/>
        <v>100</v>
      </c>
      <c r="G25" s="4">
        <v>100</v>
      </c>
      <c r="H25" s="4">
        <v>2</v>
      </c>
      <c r="I25" s="1" t="s">
        <v>21</v>
      </c>
      <c r="J25" s="3"/>
    </row>
    <row r="26" spans="2:10" s="10" customFormat="1" x14ac:dyDescent="0.25">
      <c r="B26" s="2" t="s">
        <v>26</v>
      </c>
      <c r="C26" s="2" t="s">
        <v>49</v>
      </c>
      <c r="D26" s="2" t="s">
        <v>30</v>
      </c>
      <c r="E26" s="4">
        <v>100</v>
      </c>
      <c r="F26" s="1">
        <f t="shared" si="0"/>
        <v>100</v>
      </c>
      <c r="G26" s="4">
        <v>100</v>
      </c>
      <c r="H26" s="4">
        <v>2</v>
      </c>
      <c r="I26" s="1" t="s">
        <v>21</v>
      </c>
      <c r="J26" s="3"/>
    </row>
    <row r="27" spans="2:10" s="10" customFormat="1" x14ac:dyDescent="0.25">
      <c r="B27" s="2" t="s">
        <v>26</v>
      </c>
      <c r="C27" s="2" t="s">
        <v>28</v>
      </c>
      <c r="D27" s="2" t="s">
        <v>29</v>
      </c>
      <c r="E27" s="4">
        <v>100</v>
      </c>
      <c r="F27" s="1">
        <f t="shared" si="0"/>
        <v>100</v>
      </c>
      <c r="G27" s="4">
        <v>100</v>
      </c>
      <c r="H27" s="4">
        <v>2</v>
      </c>
      <c r="I27" s="1" t="s">
        <v>21</v>
      </c>
      <c r="J27" s="3"/>
    </row>
    <row r="28" spans="2:10" ht="15.75" x14ac:dyDescent="0.25">
      <c r="B28" s="14"/>
      <c r="C28" s="14"/>
      <c r="D28" s="14"/>
      <c r="E28" s="14"/>
      <c r="F28" s="15"/>
      <c r="G28" s="15"/>
      <c r="H28" s="16">
        <f>SUM(H11:H27)</f>
        <v>100</v>
      </c>
      <c r="I28" s="14"/>
      <c r="J28" s="14"/>
    </row>
  </sheetData>
  <mergeCells count="10">
    <mergeCell ref="G8:H8"/>
    <mergeCell ref="I8:J8"/>
    <mergeCell ref="B2:J3"/>
    <mergeCell ref="G4:H4"/>
    <mergeCell ref="I4:J4"/>
    <mergeCell ref="B6:C6"/>
    <mergeCell ref="G6:J6"/>
    <mergeCell ref="G7:H7"/>
    <mergeCell ref="I7:J7"/>
    <mergeCell ref="D4:F4"/>
  </mergeCells>
  <phoneticPr fontId="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83F37-F587-4388-AB41-F9DA9D62D312}">
  <dimension ref="B2:T28"/>
  <sheetViews>
    <sheetView topLeftCell="A10" zoomScaleNormal="100" workbookViewId="0">
      <selection activeCell="H11" sqref="H11:H27"/>
    </sheetView>
  </sheetViews>
  <sheetFormatPr defaultColWidth="9.28515625" defaultRowHeight="12.75" x14ac:dyDescent="0.25"/>
  <cols>
    <col min="1" max="1" width="2.85546875" style="8" customWidth="1"/>
    <col min="2" max="2" width="32.28515625" style="8" bestFit="1" customWidth="1"/>
    <col min="3" max="3" width="33.28515625" style="8" bestFit="1" customWidth="1"/>
    <col min="4" max="4" width="58.28515625" style="8" customWidth="1"/>
    <col min="5" max="5" width="14.28515625" style="9" bestFit="1" customWidth="1"/>
    <col min="6" max="6" width="18" style="9" bestFit="1" customWidth="1"/>
    <col min="7" max="7" width="16" style="9" bestFit="1" customWidth="1"/>
    <col min="8" max="8" width="13.140625" style="9" bestFit="1" customWidth="1"/>
    <col min="9" max="9" width="9.7109375" style="9" bestFit="1" customWidth="1"/>
    <col min="10" max="10" width="10.42578125" style="9" bestFit="1" customWidth="1"/>
    <col min="11" max="16384" width="9.28515625" style="8"/>
  </cols>
  <sheetData>
    <row r="2" spans="2:20" x14ac:dyDescent="0.25">
      <c r="B2" s="49" t="s">
        <v>6</v>
      </c>
      <c r="C2" s="49"/>
      <c r="D2" s="49"/>
      <c r="E2" s="49"/>
      <c r="F2" s="49"/>
      <c r="G2" s="49"/>
      <c r="H2" s="49"/>
      <c r="I2" s="49"/>
      <c r="J2" s="49"/>
    </row>
    <row r="3" spans="2:20" x14ac:dyDescent="0.25">
      <c r="B3" s="49"/>
      <c r="C3" s="49"/>
      <c r="D3" s="49"/>
      <c r="E3" s="49"/>
      <c r="F3" s="49"/>
      <c r="G3" s="49"/>
      <c r="H3" s="49"/>
      <c r="I3" s="49"/>
      <c r="J3" s="49"/>
    </row>
    <row r="4" spans="2:20" s="10" customFormat="1" ht="15" customHeight="1" x14ac:dyDescent="0.25">
      <c r="B4" s="22" t="s">
        <v>7</v>
      </c>
      <c r="C4" s="27">
        <v>2021</v>
      </c>
      <c r="D4" s="43" t="s">
        <v>8</v>
      </c>
      <c r="E4" s="55"/>
      <c r="F4" s="44"/>
      <c r="G4" s="50" t="s">
        <v>9</v>
      </c>
      <c r="H4" s="51"/>
      <c r="I4" s="52">
        <f>H28/100</f>
        <v>1</v>
      </c>
      <c r="J4" s="52"/>
    </row>
    <row r="5" spans="2:20" x14ac:dyDescent="0.25">
      <c r="B5" s="9"/>
      <c r="C5" s="9"/>
    </row>
    <row r="6" spans="2:20" s="10" customFormat="1" ht="15" customHeight="1" x14ac:dyDescent="0.25">
      <c r="B6" s="53" t="s">
        <v>11</v>
      </c>
      <c r="C6" s="53"/>
      <c r="E6" s="32"/>
      <c r="F6" s="32"/>
      <c r="G6" s="50" t="s">
        <v>10</v>
      </c>
      <c r="H6" s="54"/>
      <c r="I6" s="54"/>
      <c r="J6" s="51"/>
    </row>
    <row r="7" spans="2:20" s="10" customFormat="1" ht="15" customHeight="1" x14ac:dyDescent="0.25">
      <c r="B7" s="23" t="s">
        <v>12</v>
      </c>
      <c r="C7" s="24" t="s">
        <v>103</v>
      </c>
      <c r="E7" s="32"/>
      <c r="F7" s="32"/>
      <c r="G7" s="58" t="s">
        <v>12</v>
      </c>
      <c r="H7" s="58"/>
      <c r="I7" s="59" t="s">
        <v>56</v>
      </c>
      <c r="J7" s="59"/>
    </row>
    <row r="8" spans="2:20" s="10" customFormat="1" ht="15" customHeight="1" x14ac:dyDescent="0.25">
      <c r="B8" s="20" t="s">
        <v>13</v>
      </c>
      <c r="C8" s="21" t="s">
        <v>102</v>
      </c>
      <c r="E8" s="32"/>
      <c r="F8" s="32"/>
      <c r="G8" s="56" t="s">
        <v>13</v>
      </c>
      <c r="H8" s="56"/>
      <c r="I8" s="57" t="s">
        <v>58</v>
      </c>
      <c r="J8" s="57"/>
    </row>
    <row r="10" spans="2:20" ht="25.5" x14ac:dyDescent="0.25">
      <c r="B10" s="12" t="s">
        <v>0</v>
      </c>
      <c r="C10" s="22" t="s">
        <v>1</v>
      </c>
      <c r="D10" s="22" t="s">
        <v>2</v>
      </c>
      <c r="E10" s="35" t="s">
        <v>323</v>
      </c>
      <c r="F10" s="12" t="s">
        <v>324</v>
      </c>
      <c r="G10" s="12" t="s">
        <v>54</v>
      </c>
      <c r="H10" s="12" t="s">
        <v>3</v>
      </c>
      <c r="I10" s="12" t="s">
        <v>14</v>
      </c>
      <c r="J10" s="12" t="s">
        <v>5</v>
      </c>
    </row>
    <row r="11" spans="2:20" s="10" customFormat="1" x14ac:dyDescent="0.25">
      <c r="B11" s="3" t="s">
        <v>17</v>
      </c>
      <c r="C11" s="6" t="s">
        <v>19</v>
      </c>
      <c r="D11" s="6" t="s">
        <v>20</v>
      </c>
      <c r="E11" s="1">
        <v>277686.12</v>
      </c>
      <c r="F11" s="1">
        <f>IF(E11&lt;&gt;100,E11/2,E11)</f>
        <v>138843.06</v>
      </c>
      <c r="G11" s="1">
        <f>IF(F11&lt;&gt;100,F11/2,F11)</f>
        <v>69421.53</v>
      </c>
      <c r="H11" s="1">
        <v>2</v>
      </c>
      <c r="I11" s="1" t="s">
        <v>21</v>
      </c>
      <c r="J11" s="3"/>
    </row>
    <row r="12" spans="2:20" s="10" customFormat="1" x14ac:dyDescent="0.25">
      <c r="B12" s="3" t="s">
        <v>17</v>
      </c>
      <c r="C12" s="6" t="s">
        <v>18</v>
      </c>
      <c r="D12" s="3" t="s">
        <v>59</v>
      </c>
      <c r="E12" s="1">
        <v>186559.44</v>
      </c>
      <c r="F12" s="1">
        <f t="shared" ref="F12:G27" si="0">IF(E12&lt;&gt;100,E12/2,E12)</f>
        <v>93279.72</v>
      </c>
      <c r="G12" s="1">
        <f t="shared" si="0"/>
        <v>46639.86</v>
      </c>
      <c r="H12" s="1">
        <v>2</v>
      </c>
      <c r="I12" s="1" t="s">
        <v>21</v>
      </c>
      <c r="J12" s="3"/>
    </row>
    <row r="13" spans="2:20" s="10" customFormat="1" x14ac:dyDescent="0.25">
      <c r="B13" s="2" t="s">
        <v>17</v>
      </c>
      <c r="C13" s="2" t="s">
        <v>35</v>
      </c>
      <c r="D13" s="2" t="s">
        <v>41</v>
      </c>
      <c r="E13" s="4">
        <v>464245.56</v>
      </c>
      <c r="F13" s="1">
        <f t="shared" si="0"/>
        <v>232122.78</v>
      </c>
      <c r="G13" s="1">
        <f t="shared" si="0"/>
        <v>116061.39</v>
      </c>
      <c r="H13" s="4">
        <v>2</v>
      </c>
      <c r="I13" s="1" t="s">
        <v>21</v>
      </c>
      <c r="J13" s="3"/>
    </row>
    <row r="14" spans="2:20" s="10" customFormat="1" x14ac:dyDescent="0.25">
      <c r="B14" s="3" t="s">
        <v>17</v>
      </c>
      <c r="C14" s="3" t="s">
        <v>60</v>
      </c>
      <c r="D14" s="3" t="s">
        <v>61</v>
      </c>
      <c r="E14" s="1">
        <v>246203.64</v>
      </c>
      <c r="F14" s="1">
        <f t="shared" si="0"/>
        <v>123101.82</v>
      </c>
      <c r="G14" s="1">
        <f t="shared" si="0"/>
        <v>61550.91</v>
      </c>
      <c r="H14" s="1">
        <v>5</v>
      </c>
      <c r="I14" s="1" t="s">
        <v>21</v>
      </c>
      <c r="J14" s="3"/>
    </row>
    <row r="15" spans="2:20" s="10" customFormat="1" ht="89.25" x14ac:dyDescent="0.25">
      <c r="B15" s="3" t="s">
        <v>15</v>
      </c>
      <c r="C15" s="6" t="s">
        <v>16</v>
      </c>
      <c r="D15" s="3" t="s">
        <v>44</v>
      </c>
      <c r="E15" s="1" t="s">
        <v>329</v>
      </c>
      <c r="F15" s="1">
        <f>(307+1314)/2</f>
        <v>810.5</v>
      </c>
      <c r="G15" s="1">
        <f t="shared" ref="G15:G27" si="1">IF(F15&lt;&gt;100,F15/2,F15)</f>
        <v>405.25</v>
      </c>
      <c r="H15" s="1">
        <v>15</v>
      </c>
      <c r="I15" s="1" t="s">
        <v>21</v>
      </c>
      <c r="J15" s="3"/>
    </row>
    <row r="16" spans="2:20" s="10" customFormat="1" ht="89.25" x14ac:dyDescent="0.25">
      <c r="B16" s="2" t="s">
        <v>15</v>
      </c>
      <c r="C16" s="6" t="s">
        <v>16</v>
      </c>
      <c r="D16" s="2" t="s">
        <v>45</v>
      </c>
      <c r="E16" s="4" t="s">
        <v>330</v>
      </c>
      <c r="F16" s="1">
        <f>(142+413)/2</f>
        <v>277.5</v>
      </c>
      <c r="G16" s="1">
        <f t="shared" si="1"/>
        <v>138.75</v>
      </c>
      <c r="H16" s="4">
        <v>15</v>
      </c>
      <c r="I16" s="1" t="s">
        <v>21</v>
      </c>
      <c r="J16" s="3"/>
      <c r="P16" s="11"/>
      <c r="Q16" s="11"/>
      <c r="R16" s="11"/>
      <c r="S16" s="11"/>
      <c r="T16" s="11"/>
    </row>
    <row r="17" spans="2:10" s="10" customFormat="1" ht="25.5" x14ac:dyDescent="0.25">
      <c r="B17" s="2" t="s">
        <v>15</v>
      </c>
      <c r="C17" s="2" t="s">
        <v>40</v>
      </c>
      <c r="D17" s="2" t="s">
        <v>64</v>
      </c>
      <c r="E17" s="4" t="s">
        <v>349</v>
      </c>
      <c r="F17" s="1">
        <f>2083/2</f>
        <v>1041.5</v>
      </c>
      <c r="G17" s="1">
        <f t="shared" si="1"/>
        <v>520.75</v>
      </c>
      <c r="H17" s="4">
        <v>10</v>
      </c>
      <c r="I17" s="1" t="s">
        <v>21</v>
      </c>
      <c r="J17" s="3"/>
    </row>
    <row r="18" spans="2:10" s="10" customFormat="1" x14ac:dyDescent="0.25">
      <c r="B18" s="2" t="s">
        <v>15</v>
      </c>
      <c r="C18" s="2" t="s">
        <v>65</v>
      </c>
      <c r="D18" s="2" t="s">
        <v>66</v>
      </c>
      <c r="E18" s="4">
        <v>100</v>
      </c>
      <c r="F18" s="1">
        <f t="shared" si="0"/>
        <v>100</v>
      </c>
      <c r="G18" s="1">
        <f t="shared" si="1"/>
        <v>100</v>
      </c>
      <c r="H18" s="4">
        <v>10</v>
      </c>
      <c r="I18" s="1" t="s">
        <v>21</v>
      </c>
      <c r="J18" s="3"/>
    </row>
    <row r="19" spans="2:10" s="10" customFormat="1" x14ac:dyDescent="0.25">
      <c r="B19" s="2" t="s">
        <v>15</v>
      </c>
      <c r="C19" s="2" t="s">
        <v>65</v>
      </c>
      <c r="D19" s="2" t="s">
        <v>67</v>
      </c>
      <c r="E19" s="4">
        <v>50</v>
      </c>
      <c r="F19" s="1">
        <f t="shared" si="0"/>
        <v>25</v>
      </c>
      <c r="G19" s="1">
        <f t="shared" si="1"/>
        <v>12.5</v>
      </c>
      <c r="H19" s="4">
        <v>10</v>
      </c>
      <c r="I19" s="1" t="s">
        <v>21</v>
      </c>
      <c r="J19" s="3"/>
    </row>
    <row r="20" spans="2:10" s="10" customFormat="1" x14ac:dyDescent="0.25">
      <c r="B20" s="2" t="s">
        <v>15</v>
      </c>
      <c r="C20" s="2" t="s">
        <v>68</v>
      </c>
      <c r="D20" s="2" t="s">
        <v>68</v>
      </c>
      <c r="E20" s="4">
        <v>100</v>
      </c>
      <c r="F20" s="1">
        <f t="shared" si="0"/>
        <v>100</v>
      </c>
      <c r="G20" s="1">
        <f t="shared" si="1"/>
        <v>100</v>
      </c>
      <c r="H20" s="4">
        <v>10</v>
      </c>
      <c r="I20" s="1" t="s">
        <v>21</v>
      </c>
      <c r="J20" s="3"/>
    </row>
    <row r="21" spans="2:10" s="10" customFormat="1" ht="25.5" x14ac:dyDescent="0.25">
      <c r="B21" s="2" t="s">
        <v>22</v>
      </c>
      <c r="C21" s="2" t="s">
        <v>23</v>
      </c>
      <c r="D21" s="2" t="s">
        <v>43</v>
      </c>
      <c r="E21" s="4">
        <v>100</v>
      </c>
      <c r="F21" s="1">
        <f t="shared" si="0"/>
        <v>100</v>
      </c>
      <c r="G21" s="1">
        <f t="shared" si="1"/>
        <v>100</v>
      </c>
      <c r="H21" s="4">
        <v>2</v>
      </c>
      <c r="I21" s="1" t="s">
        <v>21</v>
      </c>
      <c r="J21" s="3"/>
    </row>
    <row r="22" spans="2:10" s="10" customFormat="1" ht="25.5" x14ac:dyDescent="0.25">
      <c r="B22" s="2" t="s">
        <v>22</v>
      </c>
      <c r="C22" s="2" t="s">
        <v>48</v>
      </c>
      <c r="D22" s="2" t="s">
        <v>42</v>
      </c>
      <c r="E22" s="4">
        <v>100</v>
      </c>
      <c r="F22" s="1">
        <f t="shared" si="0"/>
        <v>100</v>
      </c>
      <c r="G22" s="1">
        <f t="shared" si="1"/>
        <v>100</v>
      </c>
      <c r="H22" s="4">
        <v>2</v>
      </c>
      <c r="I22" s="1" t="s">
        <v>21</v>
      </c>
      <c r="J22" s="3"/>
    </row>
    <row r="23" spans="2:10" s="10" customFormat="1" x14ac:dyDescent="0.25">
      <c r="B23" s="2" t="s">
        <v>22</v>
      </c>
      <c r="C23" s="2" t="s">
        <v>31</v>
      </c>
      <c r="D23" s="2" t="s">
        <v>73</v>
      </c>
      <c r="E23" s="4">
        <v>100</v>
      </c>
      <c r="F23" s="1">
        <f t="shared" si="0"/>
        <v>100</v>
      </c>
      <c r="G23" s="1">
        <f t="shared" si="1"/>
        <v>100</v>
      </c>
      <c r="H23" s="4">
        <v>7</v>
      </c>
      <c r="I23" s="1" t="s">
        <v>21</v>
      </c>
      <c r="J23" s="3"/>
    </row>
    <row r="24" spans="2:10" s="10" customFormat="1" x14ac:dyDescent="0.25">
      <c r="B24" s="2" t="s">
        <v>4</v>
      </c>
      <c r="C24" s="2" t="s">
        <v>86</v>
      </c>
      <c r="D24" s="2" t="s">
        <v>87</v>
      </c>
      <c r="E24" s="4">
        <v>100</v>
      </c>
      <c r="F24" s="1">
        <f t="shared" si="0"/>
        <v>100</v>
      </c>
      <c r="G24" s="1">
        <f t="shared" si="1"/>
        <v>100</v>
      </c>
      <c r="H24" s="4">
        <v>2</v>
      </c>
      <c r="I24" s="1" t="s">
        <v>21</v>
      </c>
      <c r="J24" s="3"/>
    </row>
    <row r="25" spans="2:10" s="10" customFormat="1" x14ac:dyDescent="0.25">
      <c r="B25" s="2" t="s">
        <v>26</v>
      </c>
      <c r="C25" s="2" t="s">
        <v>27</v>
      </c>
      <c r="D25" s="2" t="s">
        <v>52</v>
      </c>
      <c r="E25" s="4">
        <v>100</v>
      </c>
      <c r="F25" s="1">
        <f t="shared" si="0"/>
        <v>100</v>
      </c>
      <c r="G25" s="1">
        <f t="shared" si="1"/>
        <v>100</v>
      </c>
      <c r="H25" s="4">
        <v>2</v>
      </c>
      <c r="I25" s="1" t="s">
        <v>21</v>
      </c>
      <c r="J25" s="3"/>
    </row>
    <row r="26" spans="2:10" s="10" customFormat="1" x14ac:dyDescent="0.25">
      <c r="B26" s="2" t="s">
        <v>26</v>
      </c>
      <c r="C26" s="2" t="s">
        <v>49</v>
      </c>
      <c r="D26" s="2" t="s">
        <v>30</v>
      </c>
      <c r="E26" s="4">
        <v>100</v>
      </c>
      <c r="F26" s="1">
        <f t="shared" si="0"/>
        <v>100</v>
      </c>
      <c r="G26" s="1">
        <f t="shared" si="1"/>
        <v>100</v>
      </c>
      <c r="H26" s="4">
        <v>2</v>
      </c>
      <c r="I26" s="1" t="s">
        <v>21</v>
      </c>
      <c r="J26" s="3"/>
    </row>
    <row r="27" spans="2:10" s="10" customFormat="1" x14ac:dyDescent="0.25">
      <c r="B27" s="2" t="s">
        <v>26</v>
      </c>
      <c r="C27" s="2" t="s">
        <v>28</v>
      </c>
      <c r="D27" s="2" t="s">
        <v>29</v>
      </c>
      <c r="E27" s="4">
        <v>100</v>
      </c>
      <c r="F27" s="1">
        <f t="shared" si="0"/>
        <v>100</v>
      </c>
      <c r="G27" s="1">
        <f t="shared" si="1"/>
        <v>100</v>
      </c>
      <c r="H27" s="4">
        <v>2</v>
      </c>
      <c r="I27" s="1" t="s">
        <v>21</v>
      </c>
      <c r="J27" s="3"/>
    </row>
    <row r="28" spans="2:10" ht="15.75" x14ac:dyDescent="0.25">
      <c r="B28" s="14"/>
      <c r="C28" s="14"/>
      <c r="D28" s="14"/>
      <c r="E28" s="15"/>
      <c r="F28" s="15"/>
      <c r="G28" s="15"/>
      <c r="H28" s="16">
        <f>SUM(H11:H27)</f>
        <v>100</v>
      </c>
      <c r="I28" s="14"/>
      <c r="J28" s="14"/>
    </row>
  </sheetData>
  <mergeCells count="10">
    <mergeCell ref="G8:H8"/>
    <mergeCell ref="I8:J8"/>
    <mergeCell ref="B2:J3"/>
    <mergeCell ref="G4:H4"/>
    <mergeCell ref="I4:J4"/>
    <mergeCell ref="B6:C6"/>
    <mergeCell ref="G6:J6"/>
    <mergeCell ref="G7:H7"/>
    <mergeCell ref="I7:J7"/>
    <mergeCell ref="D4:F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D3743-A63C-492B-987E-4FEC248E738A}">
  <dimension ref="B2:T36"/>
  <sheetViews>
    <sheetView topLeftCell="A9" zoomScaleNormal="100" workbookViewId="0">
      <selection activeCell="F19" sqref="F19"/>
    </sheetView>
  </sheetViews>
  <sheetFormatPr defaultColWidth="9.28515625" defaultRowHeight="12.75" x14ac:dyDescent="0.25"/>
  <cols>
    <col min="1" max="1" width="2.85546875" style="8" customWidth="1"/>
    <col min="2" max="2" width="32.28515625" style="8" bestFit="1" customWidth="1"/>
    <col min="3" max="3" width="33.28515625" style="8" bestFit="1" customWidth="1"/>
    <col min="4" max="4" width="58.28515625" style="8" customWidth="1"/>
    <col min="5" max="5" width="18.7109375" style="8" customWidth="1"/>
    <col min="6" max="6" width="18.7109375" style="9" customWidth="1"/>
    <col min="7" max="7" width="16" style="9" bestFit="1" customWidth="1"/>
    <col min="8" max="8" width="13.140625" style="9" bestFit="1" customWidth="1"/>
    <col min="9" max="9" width="9.7109375" style="9" bestFit="1" customWidth="1"/>
    <col min="10" max="10" width="10.42578125" style="9" bestFit="1" customWidth="1"/>
    <col min="11" max="16384" width="9.28515625" style="8"/>
  </cols>
  <sheetData>
    <row r="2" spans="2:20" x14ac:dyDescent="0.25">
      <c r="B2" s="49" t="s">
        <v>6</v>
      </c>
      <c r="C2" s="49"/>
      <c r="D2" s="49"/>
      <c r="E2" s="49"/>
      <c r="F2" s="49"/>
      <c r="G2" s="49"/>
      <c r="H2" s="49"/>
      <c r="I2" s="49"/>
      <c r="J2" s="49"/>
    </row>
    <row r="3" spans="2:20" x14ac:dyDescent="0.25">
      <c r="B3" s="49"/>
      <c r="C3" s="49"/>
      <c r="D3" s="49"/>
      <c r="E3" s="49"/>
      <c r="F3" s="49"/>
      <c r="G3" s="49"/>
      <c r="H3" s="49"/>
      <c r="I3" s="49"/>
      <c r="J3" s="49"/>
    </row>
    <row r="4" spans="2:20" s="10" customFormat="1" ht="15" customHeight="1" x14ac:dyDescent="0.25">
      <c r="B4" s="22" t="s">
        <v>7</v>
      </c>
      <c r="C4" s="27">
        <v>2021</v>
      </c>
      <c r="D4" s="43" t="s">
        <v>8</v>
      </c>
      <c r="E4" s="55"/>
      <c r="F4" s="44"/>
      <c r="G4" s="50" t="s">
        <v>9</v>
      </c>
      <c r="H4" s="51"/>
      <c r="I4" s="52">
        <f>H36/100</f>
        <v>1</v>
      </c>
      <c r="J4" s="52"/>
    </row>
    <row r="5" spans="2:20" x14ac:dyDescent="0.25">
      <c r="B5" s="9"/>
      <c r="C5" s="9"/>
    </row>
    <row r="6" spans="2:20" s="10" customFormat="1" ht="15" customHeight="1" x14ac:dyDescent="0.25">
      <c r="B6" s="53" t="s">
        <v>11</v>
      </c>
      <c r="C6" s="53"/>
      <c r="F6" s="32"/>
      <c r="G6" s="50" t="s">
        <v>10</v>
      </c>
      <c r="H6" s="54"/>
      <c r="I6" s="54"/>
      <c r="J6" s="51"/>
    </row>
    <row r="7" spans="2:20" s="10" customFormat="1" ht="15" customHeight="1" x14ac:dyDescent="0.25">
      <c r="B7" s="23" t="s">
        <v>12</v>
      </c>
      <c r="C7" s="24" t="s">
        <v>154</v>
      </c>
      <c r="F7" s="32"/>
      <c r="G7" s="58" t="s">
        <v>12</v>
      </c>
      <c r="H7" s="58"/>
      <c r="I7" s="59" t="s">
        <v>56</v>
      </c>
      <c r="J7" s="59"/>
    </row>
    <row r="8" spans="2:20" s="10" customFormat="1" ht="15" customHeight="1" x14ac:dyDescent="0.25">
      <c r="B8" s="20" t="s">
        <v>13</v>
      </c>
      <c r="C8" s="21" t="s">
        <v>102</v>
      </c>
      <c r="F8" s="32"/>
      <c r="G8" s="56" t="s">
        <v>13</v>
      </c>
      <c r="H8" s="56"/>
      <c r="I8" s="57" t="s">
        <v>58</v>
      </c>
      <c r="J8" s="57"/>
    </row>
    <row r="10" spans="2:20" ht="25.5" x14ac:dyDescent="0.25">
      <c r="B10" s="12" t="s">
        <v>0</v>
      </c>
      <c r="C10" s="22" t="s">
        <v>1</v>
      </c>
      <c r="D10" s="22" t="s">
        <v>2</v>
      </c>
      <c r="E10" s="35" t="s">
        <v>323</v>
      </c>
      <c r="F10" s="12" t="s">
        <v>324</v>
      </c>
      <c r="G10" s="12" t="s">
        <v>54</v>
      </c>
      <c r="H10" s="12" t="s">
        <v>3</v>
      </c>
      <c r="I10" s="12" t="s">
        <v>14</v>
      </c>
      <c r="J10" s="12" t="s">
        <v>5</v>
      </c>
    </row>
    <row r="11" spans="2:20" s="10" customFormat="1" x14ac:dyDescent="0.25">
      <c r="B11" s="3" t="s">
        <v>17</v>
      </c>
      <c r="C11" s="6" t="s">
        <v>19</v>
      </c>
      <c r="D11" s="6" t="s">
        <v>20</v>
      </c>
      <c r="E11" s="1">
        <v>56049.84</v>
      </c>
      <c r="F11" s="1">
        <f>IF(E11&lt;&gt;100,E11/2,E11)</f>
        <v>28024.92</v>
      </c>
      <c r="G11" s="29">
        <f>IF(F11&lt;&gt;100,F11/2,F11)</f>
        <v>14012.46</v>
      </c>
      <c r="H11" s="1">
        <v>5</v>
      </c>
      <c r="I11" s="1" t="s">
        <v>21</v>
      </c>
      <c r="J11" s="3"/>
    </row>
    <row r="12" spans="2:20" s="10" customFormat="1" x14ac:dyDescent="0.25">
      <c r="B12" s="3" t="s">
        <v>17</v>
      </c>
      <c r="C12" s="6" t="s">
        <v>18</v>
      </c>
      <c r="D12" s="3" t="s">
        <v>59</v>
      </c>
      <c r="E12" s="1">
        <v>88109.04</v>
      </c>
      <c r="F12" s="1">
        <f t="shared" ref="F12:G35" si="0">IF(E12&lt;&gt;100,E12/2,E12)</f>
        <v>44054.52</v>
      </c>
      <c r="G12" s="29">
        <f t="shared" si="0"/>
        <v>22027.26</v>
      </c>
      <c r="H12" s="1">
        <v>5</v>
      </c>
      <c r="I12" s="1" t="s">
        <v>21</v>
      </c>
      <c r="J12" s="3"/>
    </row>
    <row r="13" spans="2:20" s="10" customFormat="1" ht="25.5" x14ac:dyDescent="0.25">
      <c r="B13" s="2" t="s">
        <v>15</v>
      </c>
      <c r="C13" s="2" t="s">
        <v>39</v>
      </c>
      <c r="D13" s="2" t="s">
        <v>137</v>
      </c>
      <c r="E13" s="4">
        <v>100</v>
      </c>
      <c r="F13" s="1">
        <f t="shared" si="0"/>
        <v>100</v>
      </c>
      <c r="G13" s="29">
        <f t="shared" si="0"/>
        <v>100</v>
      </c>
      <c r="H13" s="4">
        <v>6</v>
      </c>
      <c r="I13" s="1" t="s">
        <v>21</v>
      </c>
      <c r="J13" s="3"/>
    </row>
    <row r="14" spans="2:20" s="10" customFormat="1" x14ac:dyDescent="0.25">
      <c r="B14" s="3" t="s">
        <v>15</v>
      </c>
      <c r="C14" s="3" t="s">
        <v>39</v>
      </c>
      <c r="D14" s="3" t="s">
        <v>138</v>
      </c>
      <c r="E14" s="1">
        <v>50</v>
      </c>
      <c r="F14" s="1">
        <f t="shared" si="0"/>
        <v>25</v>
      </c>
      <c r="G14" s="29">
        <f t="shared" si="0"/>
        <v>12.5</v>
      </c>
      <c r="H14" s="1">
        <v>5</v>
      </c>
      <c r="I14" s="1" t="s">
        <v>21</v>
      </c>
      <c r="J14" s="3"/>
    </row>
    <row r="15" spans="2:20" s="10" customFormat="1" x14ac:dyDescent="0.25">
      <c r="B15" s="3" t="s">
        <v>15</v>
      </c>
      <c r="C15" s="6" t="s">
        <v>39</v>
      </c>
      <c r="D15" s="3" t="s">
        <v>139</v>
      </c>
      <c r="E15" s="1">
        <v>336</v>
      </c>
      <c r="F15" s="1">
        <f t="shared" si="0"/>
        <v>168</v>
      </c>
      <c r="G15" s="29">
        <f t="shared" si="0"/>
        <v>84</v>
      </c>
      <c r="H15" s="1">
        <v>5</v>
      </c>
      <c r="I15" s="1" t="s">
        <v>21</v>
      </c>
      <c r="J15" s="3"/>
    </row>
    <row r="16" spans="2:20" s="10" customFormat="1" x14ac:dyDescent="0.25">
      <c r="B16" s="2" t="s">
        <v>15</v>
      </c>
      <c r="C16" s="6" t="s">
        <v>110</v>
      </c>
      <c r="D16" s="2" t="s">
        <v>111</v>
      </c>
      <c r="E16" s="4">
        <v>100</v>
      </c>
      <c r="F16" s="1">
        <f t="shared" si="0"/>
        <v>100</v>
      </c>
      <c r="G16" s="29">
        <f t="shared" si="0"/>
        <v>100</v>
      </c>
      <c r="H16" s="4">
        <v>5</v>
      </c>
      <c r="I16" s="1" t="s">
        <v>21</v>
      </c>
      <c r="J16" s="3"/>
      <c r="P16" s="11"/>
      <c r="Q16" s="11"/>
      <c r="R16" s="11"/>
      <c r="S16" s="11"/>
      <c r="T16" s="11"/>
    </row>
    <row r="17" spans="2:10" s="10" customFormat="1" ht="25.5" x14ac:dyDescent="0.25">
      <c r="B17" s="2" t="s">
        <v>15</v>
      </c>
      <c r="C17" s="2" t="s">
        <v>140</v>
      </c>
      <c r="D17" s="2" t="s">
        <v>141</v>
      </c>
      <c r="E17" s="4">
        <v>90</v>
      </c>
      <c r="F17" s="1">
        <f t="shared" si="0"/>
        <v>45</v>
      </c>
      <c r="G17" s="29">
        <f t="shared" si="0"/>
        <v>22.5</v>
      </c>
      <c r="H17" s="4">
        <v>6</v>
      </c>
      <c r="I17" s="1" t="s">
        <v>21</v>
      </c>
      <c r="J17" s="3"/>
    </row>
    <row r="18" spans="2:10" s="10" customFormat="1" x14ac:dyDescent="0.25">
      <c r="B18" s="2" t="s">
        <v>15</v>
      </c>
      <c r="C18" s="2" t="s">
        <v>114</v>
      </c>
      <c r="D18" s="2" t="s">
        <v>142</v>
      </c>
      <c r="E18" s="4">
        <v>80</v>
      </c>
      <c r="F18" s="1">
        <f t="shared" si="0"/>
        <v>40</v>
      </c>
      <c r="G18" s="29">
        <f t="shared" si="0"/>
        <v>20</v>
      </c>
      <c r="H18" s="4">
        <v>6</v>
      </c>
      <c r="I18" s="1" t="s">
        <v>21</v>
      </c>
      <c r="J18" s="3"/>
    </row>
    <row r="19" spans="2:10" s="10" customFormat="1" x14ac:dyDescent="0.25">
      <c r="B19" s="2" t="s">
        <v>15</v>
      </c>
      <c r="C19" s="2" t="s">
        <v>116</v>
      </c>
      <c r="D19" s="2" t="s">
        <v>142</v>
      </c>
      <c r="E19" s="4">
        <v>80</v>
      </c>
      <c r="F19" s="1">
        <f t="shared" si="0"/>
        <v>40</v>
      </c>
      <c r="G19" s="29">
        <f t="shared" si="0"/>
        <v>20</v>
      </c>
      <c r="H19" s="4">
        <v>6</v>
      </c>
      <c r="I19" s="1" t="s">
        <v>21</v>
      </c>
      <c r="J19" s="3"/>
    </row>
    <row r="20" spans="2:10" s="10" customFormat="1" x14ac:dyDescent="0.25">
      <c r="B20" s="2" t="s">
        <v>15</v>
      </c>
      <c r="C20" s="2" t="s">
        <v>143</v>
      </c>
      <c r="D20" s="2" t="s">
        <v>142</v>
      </c>
      <c r="E20" s="4">
        <v>80</v>
      </c>
      <c r="F20" s="1">
        <f t="shared" si="0"/>
        <v>40</v>
      </c>
      <c r="G20" s="29">
        <f t="shared" si="0"/>
        <v>20</v>
      </c>
      <c r="H20" s="4">
        <v>5</v>
      </c>
      <c r="I20" s="1" t="s">
        <v>21</v>
      </c>
      <c r="J20" s="3"/>
    </row>
    <row r="21" spans="2:10" s="10" customFormat="1" x14ac:dyDescent="0.25">
      <c r="B21" s="2" t="s">
        <v>24</v>
      </c>
      <c r="C21" s="2" t="s">
        <v>24</v>
      </c>
      <c r="D21" s="2" t="s">
        <v>32</v>
      </c>
      <c r="E21" s="4">
        <v>250</v>
      </c>
      <c r="F21" s="1">
        <f t="shared" si="0"/>
        <v>125</v>
      </c>
      <c r="G21" s="29">
        <f t="shared" si="0"/>
        <v>62.5</v>
      </c>
      <c r="H21" s="4">
        <v>3</v>
      </c>
      <c r="I21" s="1" t="s">
        <v>21</v>
      </c>
      <c r="J21" s="3"/>
    </row>
    <row r="22" spans="2:10" s="10" customFormat="1" x14ac:dyDescent="0.25">
      <c r="B22" s="2" t="s">
        <v>24</v>
      </c>
      <c r="C22" s="2" t="s">
        <v>24</v>
      </c>
      <c r="D22" s="2" t="s">
        <v>33</v>
      </c>
      <c r="E22" s="4">
        <v>200</v>
      </c>
      <c r="F22" s="1">
        <f t="shared" si="0"/>
        <v>100</v>
      </c>
      <c r="G22" s="29">
        <f t="shared" si="0"/>
        <v>100</v>
      </c>
      <c r="H22" s="4">
        <v>3</v>
      </c>
      <c r="I22" s="1" t="s">
        <v>21</v>
      </c>
      <c r="J22" s="3"/>
    </row>
    <row r="23" spans="2:10" s="10" customFormat="1" x14ac:dyDescent="0.25">
      <c r="B23" s="2" t="s">
        <v>22</v>
      </c>
      <c r="C23" s="2" t="s">
        <v>127</v>
      </c>
      <c r="D23" s="2" t="s">
        <v>128</v>
      </c>
      <c r="E23" s="4">
        <v>100</v>
      </c>
      <c r="F23" s="1">
        <f t="shared" si="0"/>
        <v>100</v>
      </c>
      <c r="G23" s="29">
        <f t="shared" si="0"/>
        <v>100</v>
      </c>
      <c r="H23" s="4">
        <v>3</v>
      </c>
      <c r="I23" s="1" t="s">
        <v>21</v>
      </c>
      <c r="J23" s="3"/>
    </row>
    <row r="24" spans="2:10" s="10" customFormat="1" x14ac:dyDescent="0.25">
      <c r="B24" s="2" t="s">
        <v>22</v>
      </c>
      <c r="C24" s="2" t="s">
        <v>144</v>
      </c>
      <c r="D24" s="2" t="s">
        <v>145</v>
      </c>
      <c r="E24" s="4">
        <v>100</v>
      </c>
      <c r="F24" s="1">
        <f t="shared" si="0"/>
        <v>100</v>
      </c>
      <c r="G24" s="29">
        <f t="shared" si="0"/>
        <v>100</v>
      </c>
      <c r="H24" s="4">
        <v>3</v>
      </c>
      <c r="I24" s="1" t="s">
        <v>21</v>
      </c>
      <c r="J24" s="3"/>
    </row>
    <row r="25" spans="2:10" s="10" customFormat="1" ht="25.5" x14ac:dyDescent="0.25">
      <c r="B25" s="2" t="s">
        <v>22</v>
      </c>
      <c r="C25" s="2" t="s">
        <v>131</v>
      </c>
      <c r="D25" s="2" t="s">
        <v>132</v>
      </c>
      <c r="E25" s="4">
        <v>100</v>
      </c>
      <c r="F25" s="1">
        <f t="shared" si="0"/>
        <v>100</v>
      </c>
      <c r="G25" s="29">
        <f t="shared" si="0"/>
        <v>100</v>
      </c>
      <c r="H25" s="4">
        <v>5</v>
      </c>
      <c r="I25" s="1" t="s">
        <v>21</v>
      </c>
      <c r="J25" s="3"/>
    </row>
    <row r="26" spans="2:10" s="10" customFormat="1" ht="25.5" x14ac:dyDescent="0.25">
      <c r="B26" s="2" t="s">
        <v>22</v>
      </c>
      <c r="C26" s="2" t="s">
        <v>23</v>
      </c>
      <c r="D26" s="2" t="s">
        <v>43</v>
      </c>
      <c r="E26" s="4">
        <v>100</v>
      </c>
      <c r="F26" s="1">
        <f t="shared" si="0"/>
        <v>100</v>
      </c>
      <c r="G26" s="29">
        <f t="shared" si="0"/>
        <v>100</v>
      </c>
      <c r="H26" s="4">
        <v>3</v>
      </c>
      <c r="I26" s="1" t="s">
        <v>21</v>
      </c>
      <c r="J26" s="3"/>
    </row>
    <row r="27" spans="2:10" s="10" customFormat="1" ht="25.5" x14ac:dyDescent="0.25">
      <c r="B27" s="2" t="s">
        <v>22</v>
      </c>
      <c r="C27" s="2" t="s">
        <v>48</v>
      </c>
      <c r="D27" s="2" t="s">
        <v>42</v>
      </c>
      <c r="E27" s="4">
        <v>100</v>
      </c>
      <c r="F27" s="1">
        <f t="shared" si="0"/>
        <v>100</v>
      </c>
      <c r="G27" s="29">
        <f t="shared" si="0"/>
        <v>100</v>
      </c>
      <c r="H27" s="4">
        <v>3</v>
      </c>
      <c r="I27" s="1" t="s">
        <v>21</v>
      </c>
      <c r="J27" s="3"/>
    </row>
    <row r="28" spans="2:10" s="10" customFormat="1" x14ac:dyDescent="0.25">
      <c r="B28" s="2" t="s">
        <v>22</v>
      </c>
      <c r="C28" s="2" t="s">
        <v>31</v>
      </c>
      <c r="D28" s="2" t="s">
        <v>146</v>
      </c>
      <c r="E28" s="4">
        <v>100</v>
      </c>
      <c r="F28" s="1">
        <f t="shared" si="0"/>
        <v>100</v>
      </c>
      <c r="G28" s="29">
        <f t="shared" si="0"/>
        <v>100</v>
      </c>
      <c r="H28" s="4">
        <v>3</v>
      </c>
      <c r="I28" s="1" t="s">
        <v>21</v>
      </c>
      <c r="J28" s="3"/>
    </row>
    <row r="29" spans="2:10" s="10" customFormat="1" x14ac:dyDescent="0.25">
      <c r="B29" s="2" t="s">
        <v>25</v>
      </c>
      <c r="C29" s="2" t="s">
        <v>133</v>
      </c>
      <c r="D29" s="2" t="s">
        <v>134</v>
      </c>
      <c r="E29" s="4">
        <v>100</v>
      </c>
      <c r="F29" s="1">
        <f t="shared" si="0"/>
        <v>100</v>
      </c>
      <c r="G29" s="29">
        <f t="shared" si="0"/>
        <v>100</v>
      </c>
      <c r="H29" s="4">
        <v>2</v>
      </c>
      <c r="I29" s="1" t="s">
        <v>21</v>
      </c>
      <c r="J29" s="3"/>
    </row>
    <row r="30" spans="2:10" s="10" customFormat="1" ht="25.5" x14ac:dyDescent="0.25">
      <c r="B30" s="2" t="s">
        <v>25</v>
      </c>
      <c r="C30" s="2" t="s">
        <v>135</v>
      </c>
      <c r="D30" s="2" t="s">
        <v>147</v>
      </c>
      <c r="E30" s="4">
        <v>100</v>
      </c>
      <c r="F30" s="1">
        <f t="shared" si="0"/>
        <v>100</v>
      </c>
      <c r="G30" s="29">
        <f t="shared" si="0"/>
        <v>100</v>
      </c>
      <c r="H30" s="4">
        <v>2</v>
      </c>
      <c r="I30" s="1" t="s">
        <v>21</v>
      </c>
      <c r="J30" s="3"/>
    </row>
    <row r="31" spans="2:10" s="10" customFormat="1" x14ac:dyDescent="0.25">
      <c r="B31" s="2" t="s">
        <v>4</v>
      </c>
      <c r="C31" s="2" t="s">
        <v>86</v>
      </c>
      <c r="D31" s="2" t="s">
        <v>148</v>
      </c>
      <c r="E31" s="4">
        <v>100</v>
      </c>
      <c r="F31" s="1">
        <f t="shared" si="0"/>
        <v>100</v>
      </c>
      <c r="G31" s="29">
        <f t="shared" si="0"/>
        <v>100</v>
      </c>
      <c r="H31" s="4">
        <v>5</v>
      </c>
      <c r="I31" s="1" t="s">
        <v>21</v>
      </c>
      <c r="J31" s="3"/>
    </row>
    <row r="32" spans="2:10" s="10" customFormat="1" ht="25.5" x14ac:dyDescent="0.25">
      <c r="B32" s="2" t="s">
        <v>149</v>
      </c>
      <c r="C32" s="2" t="s">
        <v>150</v>
      </c>
      <c r="D32" s="2" t="s">
        <v>151</v>
      </c>
      <c r="E32" s="4">
        <v>100</v>
      </c>
      <c r="F32" s="1">
        <f t="shared" si="0"/>
        <v>100</v>
      </c>
      <c r="G32" s="29">
        <f t="shared" si="0"/>
        <v>100</v>
      </c>
      <c r="H32" s="4">
        <v>2</v>
      </c>
      <c r="I32" s="1" t="s">
        <v>21</v>
      </c>
      <c r="J32" s="3"/>
    </row>
    <row r="33" spans="2:10" s="10" customFormat="1" x14ac:dyDescent="0.25">
      <c r="B33" s="2" t="s">
        <v>26</v>
      </c>
      <c r="C33" s="2" t="s">
        <v>27</v>
      </c>
      <c r="D33" s="2" t="s">
        <v>52</v>
      </c>
      <c r="E33" s="4">
        <v>100</v>
      </c>
      <c r="F33" s="1">
        <f t="shared" si="0"/>
        <v>100</v>
      </c>
      <c r="G33" s="29">
        <f t="shared" si="0"/>
        <v>100</v>
      </c>
      <c r="H33" s="4">
        <v>3</v>
      </c>
      <c r="I33" s="1" t="s">
        <v>21</v>
      </c>
      <c r="J33" s="3"/>
    </row>
    <row r="34" spans="2:10" s="10" customFormat="1" x14ac:dyDescent="0.25">
      <c r="B34" s="2" t="s">
        <v>26</v>
      </c>
      <c r="C34" s="2" t="s">
        <v>49</v>
      </c>
      <c r="D34" s="2" t="s">
        <v>30</v>
      </c>
      <c r="E34" s="4">
        <v>100</v>
      </c>
      <c r="F34" s="1">
        <f t="shared" si="0"/>
        <v>100</v>
      </c>
      <c r="G34" s="29">
        <f t="shared" si="0"/>
        <v>100</v>
      </c>
      <c r="H34" s="4">
        <v>3</v>
      </c>
      <c r="I34" s="1" t="s">
        <v>21</v>
      </c>
      <c r="J34" s="3"/>
    </row>
    <row r="35" spans="2:10" s="10" customFormat="1" x14ac:dyDescent="0.25">
      <c r="B35" s="2" t="s">
        <v>26</v>
      </c>
      <c r="C35" s="2" t="s">
        <v>28</v>
      </c>
      <c r="D35" s="2" t="s">
        <v>29</v>
      </c>
      <c r="E35" s="4">
        <v>100</v>
      </c>
      <c r="F35" s="1">
        <f t="shared" si="0"/>
        <v>100</v>
      </c>
      <c r="G35" s="29">
        <f t="shared" si="0"/>
        <v>100</v>
      </c>
      <c r="H35" s="4">
        <v>3</v>
      </c>
      <c r="I35" s="1" t="s">
        <v>21</v>
      </c>
      <c r="J35" s="3"/>
    </row>
    <row r="36" spans="2:10" ht="15.75" x14ac:dyDescent="0.25">
      <c r="B36" s="14"/>
      <c r="C36" s="14"/>
      <c r="D36" s="14"/>
      <c r="E36" s="14"/>
      <c r="F36" s="15"/>
      <c r="G36" s="15"/>
      <c r="H36" s="16">
        <f>SUM(H11:H35)</f>
        <v>100</v>
      </c>
      <c r="I36" s="14"/>
      <c r="J36" s="14"/>
    </row>
  </sheetData>
  <mergeCells count="10">
    <mergeCell ref="G8:H8"/>
    <mergeCell ref="I8:J8"/>
    <mergeCell ref="B2:J3"/>
    <mergeCell ref="G4:H4"/>
    <mergeCell ref="I4:J4"/>
    <mergeCell ref="B6:C6"/>
    <mergeCell ref="G6:J6"/>
    <mergeCell ref="G7:H7"/>
    <mergeCell ref="I7:J7"/>
    <mergeCell ref="D4:F4"/>
  </mergeCells>
  <phoneticPr fontId="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E5BAE-2F16-4175-9B9B-8DA95480928E}">
  <dimension ref="B2:T36"/>
  <sheetViews>
    <sheetView topLeftCell="A13" zoomScaleNormal="100" workbookViewId="0">
      <selection activeCell="D26" sqref="D26"/>
    </sheetView>
  </sheetViews>
  <sheetFormatPr defaultColWidth="9.28515625" defaultRowHeight="12.75" x14ac:dyDescent="0.25"/>
  <cols>
    <col min="1" max="1" width="2.85546875" style="8" customWidth="1"/>
    <col min="2" max="2" width="32.28515625" style="8" bestFit="1" customWidth="1"/>
    <col min="3" max="3" width="33.28515625" style="8" bestFit="1" customWidth="1"/>
    <col min="4" max="4" width="58.28515625" style="8" customWidth="1"/>
    <col min="5" max="5" width="20.85546875" style="9" customWidth="1"/>
    <col min="6" max="6" width="20.85546875" style="8" customWidth="1"/>
    <col min="7" max="7" width="16" style="8" bestFit="1" customWidth="1"/>
    <col min="8" max="8" width="13.140625" style="9" bestFit="1" customWidth="1"/>
    <col min="9" max="9" width="9.7109375" style="9" bestFit="1" customWidth="1"/>
    <col min="10" max="10" width="10.42578125" style="9" bestFit="1" customWidth="1"/>
    <col min="11" max="16384" width="9.28515625" style="8"/>
  </cols>
  <sheetData>
    <row r="2" spans="2:20" x14ac:dyDescent="0.25">
      <c r="B2" s="49" t="s">
        <v>6</v>
      </c>
      <c r="C2" s="49"/>
      <c r="D2" s="49"/>
      <c r="E2" s="49"/>
      <c r="F2" s="49"/>
      <c r="G2" s="49"/>
      <c r="H2" s="49"/>
      <c r="I2" s="49"/>
      <c r="J2" s="49"/>
    </row>
    <row r="3" spans="2:20" x14ac:dyDescent="0.25">
      <c r="B3" s="49"/>
      <c r="C3" s="49"/>
      <c r="D3" s="49"/>
      <c r="E3" s="49"/>
      <c r="F3" s="49"/>
      <c r="G3" s="49"/>
      <c r="H3" s="49"/>
      <c r="I3" s="49"/>
      <c r="J3" s="49"/>
    </row>
    <row r="4" spans="2:20" s="10" customFormat="1" ht="15" customHeight="1" x14ac:dyDescent="0.25">
      <c r="B4" s="22" t="s">
        <v>7</v>
      </c>
      <c r="C4" s="27">
        <v>2021</v>
      </c>
      <c r="D4" s="43" t="s">
        <v>8</v>
      </c>
      <c r="E4" s="55"/>
      <c r="F4" s="44"/>
      <c r="G4" s="50" t="s">
        <v>9</v>
      </c>
      <c r="H4" s="51"/>
      <c r="I4" s="52">
        <f>H36/100</f>
        <v>1</v>
      </c>
      <c r="J4" s="52"/>
    </row>
    <row r="5" spans="2:20" x14ac:dyDescent="0.25">
      <c r="B5" s="9"/>
      <c r="C5" s="9"/>
    </row>
    <row r="6" spans="2:20" s="10" customFormat="1" ht="15" customHeight="1" x14ac:dyDescent="0.25">
      <c r="B6" s="53" t="s">
        <v>11</v>
      </c>
      <c r="C6" s="53"/>
      <c r="E6" s="32"/>
      <c r="G6" s="50" t="s">
        <v>10</v>
      </c>
      <c r="H6" s="54"/>
      <c r="I6" s="54"/>
      <c r="J6" s="51"/>
    </row>
    <row r="7" spans="2:20" s="10" customFormat="1" ht="15" customHeight="1" x14ac:dyDescent="0.25">
      <c r="B7" s="23" t="s">
        <v>12</v>
      </c>
      <c r="C7" s="24" t="s">
        <v>253</v>
      </c>
      <c r="E7" s="32"/>
      <c r="G7" s="58" t="s">
        <v>12</v>
      </c>
      <c r="H7" s="58"/>
      <c r="I7" s="61" t="s">
        <v>56</v>
      </c>
      <c r="J7" s="61"/>
    </row>
    <row r="8" spans="2:20" s="10" customFormat="1" ht="15" customHeight="1" x14ac:dyDescent="0.25">
      <c r="B8" s="20" t="s">
        <v>13</v>
      </c>
      <c r="C8" s="21" t="s">
        <v>102</v>
      </c>
      <c r="E8" s="32"/>
      <c r="G8" s="56" t="s">
        <v>13</v>
      </c>
      <c r="H8" s="56"/>
      <c r="I8" s="60" t="s">
        <v>58</v>
      </c>
      <c r="J8" s="60"/>
    </row>
    <row r="10" spans="2:20" ht="25.5" x14ac:dyDescent="0.25">
      <c r="B10" s="12" t="s">
        <v>0</v>
      </c>
      <c r="C10" s="22" t="s">
        <v>1</v>
      </c>
      <c r="D10" s="22" t="s">
        <v>2</v>
      </c>
      <c r="E10" s="36" t="s">
        <v>323</v>
      </c>
      <c r="F10" s="12" t="s">
        <v>324</v>
      </c>
      <c r="G10" s="37" t="s">
        <v>54</v>
      </c>
      <c r="H10" s="12" t="s">
        <v>3</v>
      </c>
      <c r="I10" s="12" t="s">
        <v>14</v>
      </c>
      <c r="J10" s="12" t="s">
        <v>5</v>
      </c>
    </row>
    <row r="11" spans="2:20" s="10" customFormat="1" x14ac:dyDescent="0.25">
      <c r="B11" s="2" t="s">
        <v>17</v>
      </c>
      <c r="C11" s="6" t="s">
        <v>19</v>
      </c>
      <c r="D11" s="2" t="s">
        <v>20</v>
      </c>
      <c r="E11" s="26">
        <v>56049.84</v>
      </c>
      <c r="F11" s="26">
        <f>IF(E11&lt;&gt;100,E11/2,E11)</f>
        <v>28024.92</v>
      </c>
      <c r="G11" s="26">
        <f>IF(F11&lt;&gt;100,F11/2,F11)</f>
        <v>14012.46</v>
      </c>
      <c r="H11" s="4">
        <v>5</v>
      </c>
      <c r="I11" s="1" t="s">
        <v>21</v>
      </c>
      <c r="J11" s="3"/>
      <c r="P11" s="11"/>
      <c r="Q11" s="11"/>
      <c r="R11" s="11"/>
      <c r="S11" s="11"/>
      <c r="T11" s="11"/>
    </row>
    <row r="12" spans="2:20" s="10" customFormat="1" x14ac:dyDescent="0.25">
      <c r="B12" s="2" t="s">
        <v>17</v>
      </c>
      <c r="C12" s="2" t="s">
        <v>18</v>
      </c>
      <c r="D12" s="2" t="s">
        <v>59</v>
      </c>
      <c r="E12" s="26">
        <v>88109.04</v>
      </c>
      <c r="F12" s="26">
        <f t="shared" ref="F12:G35" si="0">IF(E12&lt;&gt;100,E12/2,E12)</f>
        <v>44054.52</v>
      </c>
      <c r="G12" s="26">
        <f t="shared" si="0"/>
        <v>22027.26</v>
      </c>
      <c r="H12" s="4">
        <v>5</v>
      </c>
      <c r="I12" s="1" t="s">
        <v>21</v>
      </c>
      <c r="J12" s="3"/>
    </row>
    <row r="13" spans="2:20" s="10" customFormat="1" ht="25.5" x14ac:dyDescent="0.25">
      <c r="B13" s="2" t="s">
        <v>15</v>
      </c>
      <c r="C13" s="2" t="s">
        <v>39</v>
      </c>
      <c r="D13" s="2" t="s">
        <v>137</v>
      </c>
      <c r="E13" s="4">
        <v>100</v>
      </c>
      <c r="F13" s="4">
        <f t="shared" si="0"/>
        <v>100</v>
      </c>
      <c r="G13" s="30">
        <f t="shared" si="0"/>
        <v>100</v>
      </c>
      <c r="H13" s="4">
        <v>10</v>
      </c>
      <c r="I13" s="1" t="s">
        <v>21</v>
      </c>
      <c r="J13" s="3"/>
    </row>
    <row r="14" spans="2:20" s="10" customFormat="1" x14ac:dyDescent="0.25">
      <c r="B14" s="2" t="s">
        <v>15</v>
      </c>
      <c r="C14" s="2" t="s">
        <v>39</v>
      </c>
      <c r="D14" s="2" t="s">
        <v>138</v>
      </c>
      <c r="E14" s="4">
        <v>50</v>
      </c>
      <c r="F14" s="4">
        <f t="shared" si="0"/>
        <v>25</v>
      </c>
      <c r="G14" s="30">
        <f t="shared" si="0"/>
        <v>12.5</v>
      </c>
      <c r="H14" s="4">
        <v>5</v>
      </c>
      <c r="I14" s="1" t="s">
        <v>21</v>
      </c>
      <c r="J14" s="3"/>
    </row>
    <row r="15" spans="2:20" s="10" customFormat="1" x14ac:dyDescent="0.25">
      <c r="B15" s="2" t="s">
        <v>15</v>
      </c>
      <c r="C15" s="2" t="s">
        <v>39</v>
      </c>
      <c r="D15" s="2" t="s">
        <v>139</v>
      </c>
      <c r="E15" s="4">
        <v>336</v>
      </c>
      <c r="F15" s="4">
        <f t="shared" si="0"/>
        <v>168</v>
      </c>
      <c r="G15" s="30">
        <f t="shared" si="0"/>
        <v>84</v>
      </c>
      <c r="H15" s="4">
        <v>5</v>
      </c>
      <c r="I15" s="1" t="s">
        <v>21</v>
      </c>
      <c r="J15" s="3"/>
    </row>
    <row r="16" spans="2:20" s="10" customFormat="1" x14ac:dyDescent="0.25">
      <c r="B16" s="2" t="s">
        <v>15</v>
      </c>
      <c r="C16" s="2" t="s">
        <v>110</v>
      </c>
      <c r="D16" s="2" t="s">
        <v>111</v>
      </c>
      <c r="E16" s="4">
        <v>100</v>
      </c>
      <c r="F16" s="4">
        <f t="shared" si="0"/>
        <v>100</v>
      </c>
      <c r="G16" s="30">
        <f t="shared" si="0"/>
        <v>100</v>
      </c>
      <c r="H16" s="4">
        <v>6</v>
      </c>
      <c r="I16" s="1" t="s">
        <v>21</v>
      </c>
      <c r="J16" s="3"/>
    </row>
    <row r="17" spans="2:10" s="10" customFormat="1" ht="25.5" x14ac:dyDescent="0.25">
      <c r="B17" s="2" t="s">
        <v>15</v>
      </c>
      <c r="C17" s="2" t="s">
        <v>140</v>
      </c>
      <c r="D17" s="2" t="s">
        <v>141</v>
      </c>
      <c r="E17" s="4">
        <v>90</v>
      </c>
      <c r="F17" s="4">
        <f t="shared" si="0"/>
        <v>45</v>
      </c>
      <c r="G17" s="30">
        <f t="shared" si="0"/>
        <v>22.5</v>
      </c>
      <c r="H17" s="4">
        <v>4</v>
      </c>
      <c r="I17" s="1" t="s">
        <v>21</v>
      </c>
      <c r="J17" s="3"/>
    </row>
    <row r="18" spans="2:10" s="10" customFormat="1" x14ac:dyDescent="0.25">
      <c r="B18" s="2" t="s">
        <v>15</v>
      </c>
      <c r="C18" s="2" t="s">
        <v>114</v>
      </c>
      <c r="D18" s="2" t="s">
        <v>353</v>
      </c>
      <c r="E18" s="4">
        <v>80</v>
      </c>
      <c r="F18" s="4">
        <f t="shared" si="0"/>
        <v>40</v>
      </c>
      <c r="G18" s="30">
        <f t="shared" si="0"/>
        <v>20</v>
      </c>
      <c r="H18" s="4">
        <v>6</v>
      </c>
      <c r="I18" s="1" t="s">
        <v>21</v>
      </c>
      <c r="J18" s="3"/>
    </row>
    <row r="19" spans="2:10" s="10" customFormat="1" x14ac:dyDescent="0.25">
      <c r="B19" s="2" t="s">
        <v>15</v>
      </c>
      <c r="C19" s="2" t="s">
        <v>116</v>
      </c>
      <c r="D19" s="2" t="s">
        <v>354</v>
      </c>
      <c r="E19" s="4">
        <v>80</v>
      </c>
      <c r="F19" s="4">
        <f t="shared" si="0"/>
        <v>40</v>
      </c>
      <c r="G19" s="30">
        <f t="shared" si="0"/>
        <v>20</v>
      </c>
      <c r="H19" s="4">
        <v>6</v>
      </c>
      <c r="I19" s="1" t="s">
        <v>21</v>
      </c>
      <c r="J19" s="3"/>
    </row>
    <row r="20" spans="2:10" s="10" customFormat="1" ht="25.5" x14ac:dyDescent="0.25">
      <c r="B20" s="2" t="s">
        <v>15</v>
      </c>
      <c r="C20" s="2" t="s">
        <v>143</v>
      </c>
      <c r="D20" s="2" t="s">
        <v>355</v>
      </c>
      <c r="E20" s="4">
        <v>80</v>
      </c>
      <c r="F20" s="4">
        <f t="shared" si="0"/>
        <v>40</v>
      </c>
      <c r="G20" s="30">
        <f t="shared" si="0"/>
        <v>20</v>
      </c>
      <c r="H20" s="4">
        <v>6</v>
      </c>
      <c r="I20" s="1" t="s">
        <v>21</v>
      </c>
      <c r="J20" s="3"/>
    </row>
    <row r="21" spans="2:10" s="10" customFormat="1" x14ac:dyDescent="0.25">
      <c r="B21" s="2" t="s">
        <v>24</v>
      </c>
      <c r="C21" s="2" t="s">
        <v>245</v>
      </c>
      <c r="D21" s="2" t="s">
        <v>32</v>
      </c>
      <c r="E21" s="4">
        <v>250</v>
      </c>
      <c r="F21" s="4">
        <f t="shared" si="0"/>
        <v>125</v>
      </c>
      <c r="G21" s="30">
        <f t="shared" si="0"/>
        <v>62.5</v>
      </c>
      <c r="H21" s="4">
        <v>3</v>
      </c>
      <c r="I21" s="1" t="s">
        <v>21</v>
      </c>
      <c r="J21" s="3"/>
    </row>
    <row r="22" spans="2:10" s="10" customFormat="1" x14ac:dyDescent="0.25">
      <c r="B22" s="2" t="s">
        <v>24</v>
      </c>
      <c r="C22" s="2" t="s">
        <v>245</v>
      </c>
      <c r="D22" s="2" t="s">
        <v>33</v>
      </c>
      <c r="E22" s="4">
        <v>200</v>
      </c>
      <c r="F22" s="4">
        <f t="shared" si="0"/>
        <v>100</v>
      </c>
      <c r="G22" s="30">
        <f t="shared" si="0"/>
        <v>100</v>
      </c>
      <c r="H22" s="4">
        <v>3</v>
      </c>
      <c r="I22" s="1" t="s">
        <v>21</v>
      </c>
      <c r="J22" s="3"/>
    </row>
    <row r="23" spans="2:10" s="10" customFormat="1" x14ac:dyDescent="0.25">
      <c r="B23" s="2" t="s">
        <v>22</v>
      </c>
      <c r="C23" s="2" t="s">
        <v>246</v>
      </c>
      <c r="D23" s="2" t="s">
        <v>128</v>
      </c>
      <c r="E23" s="4">
        <v>100</v>
      </c>
      <c r="F23" s="4">
        <f t="shared" si="0"/>
        <v>100</v>
      </c>
      <c r="G23" s="30">
        <f t="shared" si="0"/>
        <v>100</v>
      </c>
      <c r="H23" s="4">
        <v>3</v>
      </c>
      <c r="I23" s="1" t="s">
        <v>21</v>
      </c>
      <c r="J23" s="3"/>
    </row>
    <row r="24" spans="2:10" s="10" customFormat="1" x14ac:dyDescent="0.25">
      <c r="B24" s="2" t="s">
        <v>22</v>
      </c>
      <c r="C24" s="2" t="s">
        <v>144</v>
      </c>
      <c r="D24" s="2" t="s">
        <v>240</v>
      </c>
      <c r="E24" s="4">
        <v>100</v>
      </c>
      <c r="F24" s="4">
        <f t="shared" si="0"/>
        <v>100</v>
      </c>
      <c r="G24" s="30">
        <f t="shared" si="0"/>
        <v>100</v>
      </c>
      <c r="H24" s="4">
        <v>3</v>
      </c>
      <c r="I24" s="1" t="s">
        <v>21</v>
      </c>
      <c r="J24" s="3"/>
    </row>
    <row r="25" spans="2:10" s="10" customFormat="1" ht="25.5" x14ac:dyDescent="0.25">
      <c r="B25" s="2" t="s">
        <v>22</v>
      </c>
      <c r="C25" s="2" t="s">
        <v>131</v>
      </c>
      <c r="D25" s="2" t="s">
        <v>132</v>
      </c>
      <c r="E25" s="4">
        <v>100</v>
      </c>
      <c r="F25" s="4">
        <f t="shared" si="0"/>
        <v>100</v>
      </c>
      <c r="G25" s="30">
        <f t="shared" si="0"/>
        <v>100</v>
      </c>
      <c r="H25" s="4">
        <v>3</v>
      </c>
      <c r="I25" s="1" t="s">
        <v>21</v>
      </c>
      <c r="J25" s="3"/>
    </row>
    <row r="26" spans="2:10" s="10" customFormat="1" ht="25.5" x14ac:dyDescent="0.25">
      <c r="B26" s="2" t="s">
        <v>22</v>
      </c>
      <c r="C26" s="2" t="s">
        <v>247</v>
      </c>
      <c r="D26" s="2" t="s">
        <v>43</v>
      </c>
      <c r="E26" s="4">
        <v>100</v>
      </c>
      <c r="F26" s="4">
        <f t="shared" si="0"/>
        <v>100</v>
      </c>
      <c r="G26" s="30">
        <f t="shared" si="0"/>
        <v>100</v>
      </c>
      <c r="H26" s="4">
        <v>3</v>
      </c>
      <c r="I26" s="1" t="s">
        <v>21</v>
      </c>
      <c r="J26" s="3"/>
    </row>
    <row r="27" spans="2:10" s="10" customFormat="1" ht="25.5" x14ac:dyDescent="0.25">
      <c r="B27" s="2" t="s">
        <v>22</v>
      </c>
      <c r="C27" s="2" t="s">
        <v>248</v>
      </c>
      <c r="D27" s="2" t="s">
        <v>42</v>
      </c>
      <c r="E27" s="4">
        <v>100</v>
      </c>
      <c r="F27" s="4">
        <f t="shared" si="0"/>
        <v>100</v>
      </c>
      <c r="G27" s="30">
        <f t="shared" si="0"/>
        <v>100</v>
      </c>
      <c r="H27" s="4">
        <v>3</v>
      </c>
      <c r="I27" s="1" t="s">
        <v>21</v>
      </c>
      <c r="J27" s="3"/>
    </row>
    <row r="28" spans="2:10" s="10" customFormat="1" ht="25.5" x14ac:dyDescent="0.25">
      <c r="B28" s="2" t="s">
        <v>22</v>
      </c>
      <c r="C28" s="2" t="s">
        <v>31</v>
      </c>
      <c r="D28" s="2" t="s">
        <v>241</v>
      </c>
      <c r="E28" s="4">
        <v>100</v>
      </c>
      <c r="F28" s="4">
        <f t="shared" si="0"/>
        <v>100</v>
      </c>
      <c r="G28" s="30">
        <f t="shared" si="0"/>
        <v>100</v>
      </c>
      <c r="H28" s="4">
        <v>2</v>
      </c>
      <c r="I28" s="1" t="s">
        <v>21</v>
      </c>
      <c r="J28" s="3"/>
    </row>
    <row r="29" spans="2:10" s="10" customFormat="1" x14ac:dyDescent="0.25">
      <c r="B29" s="2" t="s">
        <v>25</v>
      </c>
      <c r="C29" s="2" t="s">
        <v>249</v>
      </c>
      <c r="D29" s="2" t="s">
        <v>134</v>
      </c>
      <c r="E29" s="4">
        <v>100</v>
      </c>
      <c r="F29" s="4">
        <f t="shared" si="0"/>
        <v>100</v>
      </c>
      <c r="G29" s="30">
        <f t="shared" si="0"/>
        <v>100</v>
      </c>
      <c r="H29" s="4">
        <v>2</v>
      </c>
      <c r="I29" s="1" t="s">
        <v>21</v>
      </c>
      <c r="J29" s="3"/>
    </row>
    <row r="30" spans="2:10" s="10" customFormat="1" x14ac:dyDescent="0.25">
      <c r="B30" s="2" t="s">
        <v>25</v>
      </c>
      <c r="C30" s="2" t="s">
        <v>250</v>
      </c>
      <c r="D30" s="2" t="s">
        <v>242</v>
      </c>
      <c r="E30" s="4">
        <v>100</v>
      </c>
      <c r="F30" s="4">
        <f t="shared" si="0"/>
        <v>100</v>
      </c>
      <c r="G30" s="30">
        <f t="shared" si="0"/>
        <v>100</v>
      </c>
      <c r="H30" s="4">
        <v>2</v>
      </c>
      <c r="I30" s="1" t="s">
        <v>21</v>
      </c>
      <c r="J30" s="3"/>
    </row>
    <row r="31" spans="2:10" s="10" customFormat="1" x14ac:dyDescent="0.25">
      <c r="B31" s="2" t="s">
        <v>4</v>
      </c>
      <c r="C31" s="2" t="s">
        <v>252</v>
      </c>
      <c r="D31" s="2" t="s">
        <v>243</v>
      </c>
      <c r="E31" s="4">
        <v>100</v>
      </c>
      <c r="F31" s="4">
        <f t="shared" si="0"/>
        <v>100</v>
      </c>
      <c r="G31" s="30">
        <f t="shared" si="0"/>
        <v>100</v>
      </c>
      <c r="H31" s="4">
        <v>5</v>
      </c>
      <c r="I31" s="1" t="s">
        <v>21</v>
      </c>
      <c r="J31" s="3"/>
    </row>
    <row r="32" spans="2:10" s="10" customFormat="1" ht="25.5" x14ac:dyDescent="0.25">
      <c r="B32" s="2" t="s">
        <v>149</v>
      </c>
      <c r="C32" s="2" t="s">
        <v>212</v>
      </c>
      <c r="D32" s="2" t="s">
        <v>151</v>
      </c>
      <c r="E32" s="4">
        <v>100</v>
      </c>
      <c r="F32" s="4">
        <f t="shared" si="0"/>
        <v>100</v>
      </c>
      <c r="G32" s="30">
        <f t="shared" si="0"/>
        <v>100</v>
      </c>
      <c r="H32" s="4">
        <v>2</v>
      </c>
      <c r="I32" s="1" t="s">
        <v>21</v>
      </c>
      <c r="J32" s="3"/>
    </row>
    <row r="33" spans="2:10" s="10" customFormat="1" x14ac:dyDescent="0.25">
      <c r="B33" s="2" t="s">
        <v>26</v>
      </c>
      <c r="C33" s="2" t="s">
        <v>27</v>
      </c>
      <c r="D33" s="2" t="s">
        <v>244</v>
      </c>
      <c r="E33" s="4">
        <v>100</v>
      </c>
      <c r="F33" s="4">
        <f t="shared" si="0"/>
        <v>100</v>
      </c>
      <c r="G33" s="30">
        <f t="shared" si="0"/>
        <v>100</v>
      </c>
      <c r="H33" s="4">
        <v>4</v>
      </c>
      <c r="I33" s="1" t="s">
        <v>21</v>
      </c>
      <c r="J33" s="3"/>
    </row>
    <row r="34" spans="2:10" s="10" customFormat="1" x14ac:dyDescent="0.25">
      <c r="B34" s="2" t="s">
        <v>26</v>
      </c>
      <c r="C34" s="2" t="s">
        <v>49</v>
      </c>
      <c r="D34" s="2" t="s">
        <v>30</v>
      </c>
      <c r="E34" s="4">
        <v>100</v>
      </c>
      <c r="F34" s="4">
        <f t="shared" si="0"/>
        <v>100</v>
      </c>
      <c r="G34" s="30">
        <f t="shared" si="0"/>
        <v>100</v>
      </c>
      <c r="H34" s="4">
        <v>2</v>
      </c>
      <c r="I34" s="1" t="s">
        <v>21</v>
      </c>
      <c r="J34" s="3"/>
    </row>
    <row r="35" spans="2:10" s="10" customFormat="1" x14ac:dyDescent="0.25">
      <c r="B35" s="2" t="s">
        <v>26</v>
      </c>
      <c r="C35" s="2" t="s">
        <v>28</v>
      </c>
      <c r="D35" s="2" t="s">
        <v>29</v>
      </c>
      <c r="E35" s="4">
        <v>100</v>
      </c>
      <c r="F35" s="4">
        <f t="shared" si="0"/>
        <v>100</v>
      </c>
      <c r="G35" s="30">
        <f t="shared" si="0"/>
        <v>100</v>
      </c>
      <c r="H35" s="4">
        <v>2</v>
      </c>
      <c r="I35" s="1" t="s">
        <v>21</v>
      </c>
      <c r="J35" s="3"/>
    </row>
    <row r="36" spans="2:10" ht="15.75" x14ac:dyDescent="0.25">
      <c r="B36" s="14"/>
      <c r="C36" s="14"/>
      <c r="D36" s="14"/>
      <c r="E36" s="15"/>
      <c r="F36" s="14"/>
      <c r="G36" s="14"/>
      <c r="H36" s="16">
        <f>SUM(H11:H35)</f>
        <v>100</v>
      </c>
      <c r="I36" s="14"/>
      <c r="J36" s="14"/>
    </row>
  </sheetData>
  <mergeCells count="10">
    <mergeCell ref="G8:H8"/>
    <mergeCell ref="I8:J8"/>
    <mergeCell ref="B2:J3"/>
    <mergeCell ref="G4:H4"/>
    <mergeCell ref="I4:J4"/>
    <mergeCell ref="B6:C6"/>
    <mergeCell ref="G6:J6"/>
    <mergeCell ref="G7:H7"/>
    <mergeCell ref="I7:J7"/>
    <mergeCell ref="D4:F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D85C3-25FE-4D9C-B4E8-CE70AD8AA7C8}">
  <sheetPr>
    <pageSetUpPr fitToPage="1"/>
  </sheetPr>
  <dimension ref="B2:T25"/>
  <sheetViews>
    <sheetView topLeftCell="A7" zoomScaleNormal="100" workbookViewId="0">
      <selection activeCell="D18" sqref="D18"/>
    </sheetView>
  </sheetViews>
  <sheetFormatPr defaultColWidth="9.28515625" defaultRowHeight="12.75" x14ac:dyDescent="0.25"/>
  <cols>
    <col min="1" max="1" width="2.85546875" style="8" customWidth="1"/>
    <col min="2" max="2" width="24" style="8" bestFit="1" customWidth="1"/>
    <col min="3" max="3" width="22.85546875" style="8" customWidth="1"/>
    <col min="4" max="4" width="58.28515625" style="8" customWidth="1"/>
    <col min="5" max="5" width="21.140625" style="8" customWidth="1"/>
    <col min="6" max="6" width="21.140625" style="9" customWidth="1"/>
    <col min="7" max="7" width="16" style="9" bestFit="1" customWidth="1"/>
    <col min="8" max="8" width="13.140625" style="9" bestFit="1" customWidth="1"/>
    <col min="9" max="9" width="9.7109375" style="9" bestFit="1" customWidth="1"/>
    <col min="10" max="10" width="10.42578125" style="9" bestFit="1" customWidth="1"/>
    <col min="11" max="16384" width="9.28515625" style="8"/>
  </cols>
  <sheetData>
    <row r="2" spans="2:20" x14ac:dyDescent="0.25">
      <c r="B2" s="49" t="s">
        <v>6</v>
      </c>
      <c r="C2" s="49"/>
      <c r="D2" s="49"/>
      <c r="E2" s="49"/>
      <c r="F2" s="49"/>
      <c r="G2" s="49"/>
      <c r="H2" s="49"/>
      <c r="I2" s="49"/>
      <c r="J2" s="49"/>
    </row>
    <row r="3" spans="2:20" x14ac:dyDescent="0.25">
      <c r="B3" s="49"/>
      <c r="C3" s="49"/>
      <c r="D3" s="49"/>
      <c r="E3" s="49"/>
      <c r="F3" s="49"/>
      <c r="G3" s="49"/>
      <c r="H3" s="49"/>
      <c r="I3" s="49"/>
      <c r="J3" s="49"/>
    </row>
    <row r="4" spans="2:20" s="10" customFormat="1" ht="15" customHeight="1" x14ac:dyDescent="0.25">
      <c r="B4" s="22" t="s">
        <v>7</v>
      </c>
      <c r="C4" s="27">
        <v>2021</v>
      </c>
      <c r="D4" s="43" t="s">
        <v>8</v>
      </c>
      <c r="E4" s="55"/>
      <c r="F4" s="44"/>
      <c r="G4" s="50" t="s">
        <v>9</v>
      </c>
      <c r="H4" s="51"/>
      <c r="I4" s="52">
        <f>H25/100</f>
        <v>1</v>
      </c>
      <c r="J4" s="52"/>
    </row>
    <row r="5" spans="2:20" x14ac:dyDescent="0.25">
      <c r="B5" s="9"/>
      <c r="C5" s="9"/>
    </row>
    <row r="6" spans="2:20" s="10" customFormat="1" ht="15" customHeight="1" x14ac:dyDescent="0.25">
      <c r="B6" s="53" t="s">
        <v>11</v>
      </c>
      <c r="C6" s="53"/>
      <c r="F6" s="32"/>
      <c r="G6" s="50" t="s">
        <v>10</v>
      </c>
      <c r="H6" s="54"/>
      <c r="I6" s="54"/>
      <c r="J6" s="51"/>
    </row>
    <row r="7" spans="2:20" s="10" customFormat="1" ht="15" customHeight="1" x14ac:dyDescent="0.25">
      <c r="B7" s="23" t="s">
        <v>12</v>
      </c>
      <c r="C7" s="24" t="s">
        <v>316</v>
      </c>
      <c r="F7" s="32"/>
      <c r="G7" s="58" t="s">
        <v>12</v>
      </c>
      <c r="H7" s="58"/>
      <c r="I7" s="59" t="s">
        <v>56</v>
      </c>
      <c r="J7" s="59"/>
    </row>
    <row r="8" spans="2:20" s="10" customFormat="1" ht="15" customHeight="1" x14ac:dyDescent="0.25">
      <c r="B8" s="20" t="s">
        <v>13</v>
      </c>
      <c r="C8" s="21" t="s">
        <v>93</v>
      </c>
      <c r="F8" s="32"/>
      <c r="G8" s="56" t="s">
        <v>13</v>
      </c>
      <c r="H8" s="56"/>
      <c r="I8" s="57" t="s">
        <v>58</v>
      </c>
      <c r="J8" s="57"/>
    </row>
    <row r="10" spans="2:20" ht="25.5" x14ac:dyDescent="0.25">
      <c r="B10" s="12" t="s">
        <v>0</v>
      </c>
      <c r="C10" s="22" t="s">
        <v>1</v>
      </c>
      <c r="D10" s="22" t="s">
        <v>2</v>
      </c>
      <c r="E10" s="36" t="s">
        <v>323</v>
      </c>
      <c r="F10" s="12" t="s">
        <v>324</v>
      </c>
      <c r="G10" s="12" t="s">
        <v>54</v>
      </c>
      <c r="H10" s="12" t="s">
        <v>3</v>
      </c>
      <c r="I10" s="12" t="s">
        <v>14</v>
      </c>
      <c r="J10" s="12" t="s">
        <v>5</v>
      </c>
    </row>
    <row r="11" spans="2:20" s="10" customFormat="1" x14ac:dyDescent="0.25">
      <c r="B11" s="2" t="s">
        <v>15</v>
      </c>
      <c r="C11" s="6" t="s">
        <v>108</v>
      </c>
      <c r="D11" s="2" t="s">
        <v>290</v>
      </c>
      <c r="E11" s="4">
        <v>1000</v>
      </c>
      <c r="F11" s="4">
        <f>IF(E11&lt;&gt;100,E11/2,E11)</f>
        <v>500</v>
      </c>
      <c r="G11" s="4">
        <f>IF(F11&lt;&gt;100,F11/2,F11)</f>
        <v>250</v>
      </c>
      <c r="H11" s="4">
        <v>10</v>
      </c>
      <c r="I11" s="1" t="s">
        <v>21</v>
      </c>
      <c r="J11" s="3"/>
      <c r="P11" s="11"/>
      <c r="Q11" s="11"/>
      <c r="R11" s="11"/>
      <c r="S11" s="11"/>
      <c r="T11" s="11"/>
    </row>
    <row r="12" spans="2:20" s="10" customFormat="1" x14ac:dyDescent="0.25">
      <c r="B12" s="2" t="s">
        <v>15</v>
      </c>
      <c r="C12" s="2" t="s">
        <v>108</v>
      </c>
      <c r="D12" s="2" t="s">
        <v>291</v>
      </c>
      <c r="E12" s="4">
        <v>1020</v>
      </c>
      <c r="F12" s="4">
        <f t="shared" ref="F12:G24" si="0">IF(E12&lt;&gt;100,E12/2,E12)</f>
        <v>510</v>
      </c>
      <c r="G12" s="4">
        <f t="shared" si="0"/>
        <v>255</v>
      </c>
      <c r="H12" s="4">
        <v>20</v>
      </c>
      <c r="I12" s="1" t="s">
        <v>21</v>
      </c>
      <c r="J12" s="3"/>
    </row>
    <row r="13" spans="2:20" s="10" customFormat="1" x14ac:dyDescent="0.25">
      <c r="B13" s="2" t="s">
        <v>15</v>
      </c>
      <c r="C13" s="2" t="s">
        <v>108</v>
      </c>
      <c r="D13" s="2" t="s">
        <v>291</v>
      </c>
      <c r="E13" s="4">
        <v>240</v>
      </c>
      <c r="F13" s="4">
        <f t="shared" si="0"/>
        <v>120</v>
      </c>
      <c r="G13" s="4">
        <f t="shared" si="0"/>
        <v>60</v>
      </c>
      <c r="H13" s="4">
        <v>20</v>
      </c>
      <c r="I13" s="1" t="s">
        <v>21</v>
      </c>
      <c r="J13" s="3"/>
    </row>
    <row r="14" spans="2:20" s="10" customFormat="1" x14ac:dyDescent="0.25">
      <c r="B14" s="2" t="s">
        <v>15</v>
      </c>
      <c r="C14" s="2" t="s">
        <v>108</v>
      </c>
      <c r="D14" s="2" t="s">
        <v>319</v>
      </c>
      <c r="E14" s="4">
        <v>240</v>
      </c>
      <c r="F14" s="4">
        <f t="shared" si="0"/>
        <v>120</v>
      </c>
      <c r="G14" s="4">
        <f t="shared" si="0"/>
        <v>60</v>
      </c>
      <c r="H14" s="4">
        <v>5</v>
      </c>
      <c r="I14" s="1" t="s">
        <v>21</v>
      </c>
      <c r="J14" s="3"/>
    </row>
    <row r="15" spans="2:20" s="10" customFormat="1" ht="25.5" x14ac:dyDescent="0.25">
      <c r="B15" s="2" t="s">
        <v>17</v>
      </c>
      <c r="C15" s="2" t="s">
        <v>108</v>
      </c>
      <c r="D15" s="2" t="s">
        <v>158</v>
      </c>
      <c r="E15" s="26">
        <v>1031245.99</v>
      </c>
      <c r="F15" s="26">
        <f t="shared" si="0"/>
        <v>515622.995</v>
      </c>
      <c r="G15" s="26">
        <f t="shared" si="0"/>
        <v>257811.4975</v>
      </c>
      <c r="H15" s="4">
        <v>5</v>
      </c>
      <c r="I15" s="1" t="s">
        <v>21</v>
      </c>
      <c r="J15" s="3"/>
    </row>
    <row r="16" spans="2:20" s="10" customFormat="1" ht="25.5" x14ac:dyDescent="0.25">
      <c r="B16" s="2" t="s">
        <v>17</v>
      </c>
      <c r="C16" s="2" t="s">
        <v>108</v>
      </c>
      <c r="D16" s="2" t="s">
        <v>292</v>
      </c>
      <c r="E16" s="26">
        <v>2040579.25</v>
      </c>
      <c r="F16" s="26">
        <f t="shared" si="0"/>
        <v>1020289.625</v>
      </c>
      <c r="G16" s="26">
        <f t="shared" si="0"/>
        <v>510144.8125</v>
      </c>
      <c r="H16" s="4">
        <v>20</v>
      </c>
      <c r="I16" s="1" t="s">
        <v>21</v>
      </c>
      <c r="J16" s="3"/>
    </row>
    <row r="17" spans="2:10" s="10" customFormat="1" ht="25.5" x14ac:dyDescent="0.25">
      <c r="B17" s="2" t="s">
        <v>22</v>
      </c>
      <c r="C17" s="2" t="s">
        <v>352</v>
      </c>
      <c r="D17" s="2" t="s">
        <v>298</v>
      </c>
      <c r="E17" s="4">
        <v>100</v>
      </c>
      <c r="F17" s="4">
        <f t="shared" si="0"/>
        <v>100</v>
      </c>
      <c r="G17" s="4">
        <f t="shared" si="0"/>
        <v>100</v>
      </c>
      <c r="H17" s="4">
        <v>2.5</v>
      </c>
      <c r="I17" s="1" t="s">
        <v>21</v>
      </c>
      <c r="J17" s="3"/>
    </row>
    <row r="18" spans="2:10" s="10" customFormat="1" ht="51" x14ac:dyDescent="0.25">
      <c r="B18" s="2" t="s">
        <v>22</v>
      </c>
      <c r="C18" s="2" t="s">
        <v>144</v>
      </c>
      <c r="D18" s="2" t="s">
        <v>299</v>
      </c>
      <c r="E18" s="4">
        <v>100</v>
      </c>
      <c r="F18" s="4">
        <f t="shared" si="0"/>
        <v>100</v>
      </c>
      <c r="G18" s="4">
        <f t="shared" si="0"/>
        <v>100</v>
      </c>
      <c r="H18" s="4">
        <v>2.5</v>
      </c>
      <c r="I18" s="1" t="s">
        <v>21</v>
      </c>
      <c r="J18" s="3"/>
    </row>
    <row r="19" spans="2:10" s="10" customFormat="1" ht="51" x14ac:dyDescent="0.25">
      <c r="B19" s="2" t="s">
        <v>22</v>
      </c>
      <c r="C19" s="2" t="s">
        <v>300</v>
      </c>
      <c r="D19" s="2" t="s">
        <v>301</v>
      </c>
      <c r="E19" s="4">
        <v>100</v>
      </c>
      <c r="F19" s="4">
        <f t="shared" si="0"/>
        <v>100</v>
      </c>
      <c r="G19" s="4">
        <f t="shared" si="0"/>
        <v>100</v>
      </c>
      <c r="H19" s="4">
        <v>2.5</v>
      </c>
      <c r="I19" s="1" t="s">
        <v>21</v>
      </c>
      <c r="J19" s="3"/>
    </row>
    <row r="20" spans="2:10" s="10" customFormat="1" x14ac:dyDescent="0.25">
      <c r="B20" s="2" t="s">
        <v>78</v>
      </c>
      <c r="C20" s="2" t="s">
        <v>302</v>
      </c>
      <c r="D20" s="2" t="s">
        <v>303</v>
      </c>
      <c r="E20" s="4">
        <v>100</v>
      </c>
      <c r="F20" s="4">
        <f t="shared" si="0"/>
        <v>100</v>
      </c>
      <c r="G20" s="4">
        <f t="shared" si="0"/>
        <v>100</v>
      </c>
      <c r="H20" s="4">
        <v>2.5</v>
      </c>
      <c r="I20" s="1" t="s">
        <v>21</v>
      </c>
      <c r="J20" s="3"/>
    </row>
    <row r="21" spans="2:10" s="10" customFormat="1" x14ac:dyDescent="0.25">
      <c r="B21" s="2" t="s">
        <v>25</v>
      </c>
      <c r="C21" s="2" t="s">
        <v>351</v>
      </c>
      <c r="D21" s="2" t="s">
        <v>305</v>
      </c>
      <c r="E21" s="4">
        <v>100</v>
      </c>
      <c r="F21" s="4">
        <f t="shared" si="0"/>
        <v>100</v>
      </c>
      <c r="G21" s="4">
        <f t="shared" si="0"/>
        <v>100</v>
      </c>
      <c r="H21" s="4">
        <v>2.5</v>
      </c>
      <c r="I21" s="1" t="s">
        <v>21</v>
      </c>
      <c r="J21" s="3"/>
    </row>
    <row r="22" spans="2:10" s="10" customFormat="1" x14ac:dyDescent="0.25">
      <c r="B22" s="2" t="s">
        <v>171</v>
      </c>
      <c r="C22" s="2" t="s">
        <v>350</v>
      </c>
      <c r="D22" s="2" t="s">
        <v>309</v>
      </c>
      <c r="E22" s="4">
        <v>100</v>
      </c>
      <c r="F22" s="4">
        <f t="shared" si="0"/>
        <v>100</v>
      </c>
      <c r="G22" s="4">
        <f t="shared" si="0"/>
        <v>100</v>
      </c>
      <c r="H22" s="4">
        <v>2.5</v>
      </c>
      <c r="I22" s="1" t="s">
        <v>21</v>
      </c>
      <c r="J22" s="3"/>
    </row>
    <row r="23" spans="2:10" s="10" customFormat="1" x14ac:dyDescent="0.25">
      <c r="B23" s="2" t="s">
        <v>4</v>
      </c>
      <c r="C23" s="2" t="s">
        <v>31</v>
      </c>
      <c r="D23" s="2" t="s">
        <v>311</v>
      </c>
      <c r="E23" s="4">
        <v>100</v>
      </c>
      <c r="F23" s="4">
        <f t="shared" si="0"/>
        <v>100</v>
      </c>
      <c r="G23" s="4">
        <f t="shared" si="0"/>
        <v>100</v>
      </c>
      <c r="H23" s="4">
        <v>2.5</v>
      </c>
      <c r="I23" s="1" t="s">
        <v>21</v>
      </c>
      <c r="J23" s="3"/>
    </row>
    <row r="24" spans="2:10" s="10" customFormat="1" ht="63.75" x14ac:dyDescent="0.25">
      <c r="B24" s="2" t="s">
        <v>26</v>
      </c>
      <c r="C24" s="2" t="s">
        <v>28</v>
      </c>
      <c r="D24" s="2" t="s">
        <v>313</v>
      </c>
      <c r="E24" s="4">
        <v>100</v>
      </c>
      <c r="F24" s="4">
        <f t="shared" si="0"/>
        <v>100</v>
      </c>
      <c r="G24" s="4">
        <f t="shared" si="0"/>
        <v>100</v>
      </c>
      <c r="H24" s="4">
        <v>2.5</v>
      </c>
      <c r="I24" s="1" t="s">
        <v>21</v>
      </c>
      <c r="J24" s="3"/>
    </row>
    <row r="25" spans="2:10" ht="15.75" x14ac:dyDescent="0.25">
      <c r="B25" s="14"/>
      <c r="C25" s="14"/>
      <c r="D25" s="14"/>
      <c r="E25" s="14"/>
      <c r="F25" s="15"/>
      <c r="G25" s="15"/>
      <c r="H25" s="16">
        <f>SUM(H11:H24)</f>
        <v>100</v>
      </c>
      <c r="I25" s="14"/>
      <c r="J25" s="14"/>
    </row>
  </sheetData>
  <mergeCells count="10">
    <mergeCell ref="G8:H8"/>
    <mergeCell ref="I8:J8"/>
    <mergeCell ref="B2:J3"/>
    <mergeCell ref="G4:H4"/>
    <mergeCell ref="I4:J4"/>
    <mergeCell ref="B6:C6"/>
    <mergeCell ref="G6:J6"/>
    <mergeCell ref="G7:H7"/>
    <mergeCell ref="I7:J7"/>
    <mergeCell ref="D4:F4"/>
  </mergeCells>
  <pageMargins left="0.25" right="0.25" top="0.75" bottom="0.75" header="0.3" footer="0.3"/>
  <pageSetup scale="85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D2CF3-74CB-42A9-80F7-71F0DF39CD75}">
  <sheetPr>
    <pageSetUpPr fitToPage="1"/>
  </sheetPr>
  <dimension ref="B2:T24"/>
  <sheetViews>
    <sheetView topLeftCell="C3" zoomScaleNormal="100" workbookViewId="0">
      <selection activeCell="H11" sqref="H11:H23"/>
    </sheetView>
  </sheetViews>
  <sheetFormatPr defaultColWidth="9.28515625" defaultRowHeight="12.75" x14ac:dyDescent="0.25"/>
  <cols>
    <col min="1" max="1" width="2.85546875" style="8" customWidth="1"/>
    <col min="2" max="2" width="24" style="8" bestFit="1" customWidth="1"/>
    <col min="3" max="3" width="28" style="8" bestFit="1" customWidth="1"/>
    <col min="4" max="4" width="58.28515625" style="8" customWidth="1"/>
    <col min="5" max="5" width="18.140625" style="8" customWidth="1"/>
    <col min="6" max="6" width="18.140625" style="9" customWidth="1"/>
    <col min="7" max="7" width="16" style="9" bestFit="1" customWidth="1"/>
    <col min="8" max="8" width="13.140625" style="9" bestFit="1" customWidth="1"/>
    <col min="9" max="9" width="9.7109375" style="9" bestFit="1" customWidth="1"/>
    <col min="10" max="10" width="10.42578125" style="9" bestFit="1" customWidth="1"/>
    <col min="11" max="16384" width="9.28515625" style="8"/>
  </cols>
  <sheetData>
    <row r="2" spans="2:20" x14ac:dyDescent="0.25">
      <c r="B2" s="49" t="s">
        <v>6</v>
      </c>
      <c r="C2" s="49"/>
      <c r="D2" s="49"/>
      <c r="E2" s="49"/>
      <c r="F2" s="49"/>
      <c r="G2" s="49"/>
      <c r="H2" s="49"/>
      <c r="I2" s="49"/>
      <c r="J2" s="49"/>
    </row>
    <row r="3" spans="2:20" x14ac:dyDescent="0.25">
      <c r="B3" s="49"/>
      <c r="C3" s="49"/>
      <c r="D3" s="49"/>
      <c r="E3" s="49"/>
      <c r="F3" s="49"/>
      <c r="G3" s="49"/>
      <c r="H3" s="49"/>
      <c r="I3" s="49"/>
      <c r="J3" s="49"/>
    </row>
    <row r="4" spans="2:20" s="10" customFormat="1" ht="15" customHeight="1" x14ac:dyDescent="0.25">
      <c r="B4" s="22" t="s">
        <v>7</v>
      </c>
      <c r="C4" s="27">
        <v>2021</v>
      </c>
      <c r="D4" s="43" t="s">
        <v>8</v>
      </c>
      <c r="E4" s="55"/>
      <c r="F4" s="44"/>
      <c r="G4" s="50" t="s">
        <v>9</v>
      </c>
      <c r="H4" s="51"/>
      <c r="I4" s="52">
        <f>H24/100</f>
        <v>1</v>
      </c>
      <c r="J4" s="52"/>
    </row>
    <row r="5" spans="2:20" x14ac:dyDescent="0.25">
      <c r="B5" s="9"/>
      <c r="C5" s="9"/>
    </row>
    <row r="6" spans="2:20" s="10" customFormat="1" ht="15" customHeight="1" x14ac:dyDescent="0.25">
      <c r="B6" s="53" t="s">
        <v>11</v>
      </c>
      <c r="C6" s="53"/>
      <c r="F6" s="32"/>
      <c r="G6" s="50" t="s">
        <v>10</v>
      </c>
      <c r="H6" s="54"/>
      <c r="I6" s="54"/>
      <c r="J6" s="51"/>
    </row>
    <row r="7" spans="2:20" s="10" customFormat="1" ht="15" customHeight="1" x14ac:dyDescent="0.25">
      <c r="B7" s="23" t="s">
        <v>12</v>
      </c>
      <c r="C7" s="24" t="s">
        <v>320</v>
      </c>
      <c r="F7" s="32"/>
      <c r="G7" s="58" t="s">
        <v>12</v>
      </c>
      <c r="H7" s="58"/>
      <c r="I7" s="59" t="s">
        <v>56</v>
      </c>
      <c r="J7" s="59"/>
    </row>
    <row r="8" spans="2:20" s="10" customFormat="1" ht="15" customHeight="1" x14ac:dyDescent="0.25">
      <c r="B8" s="20" t="s">
        <v>13</v>
      </c>
      <c r="C8" s="21" t="s">
        <v>321</v>
      </c>
      <c r="F8" s="32"/>
      <c r="G8" s="56" t="s">
        <v>13</v>
      </c>
      <c r="H8" s="56"/>
      <c r="I8" s="57" t="s">
        <v>322</v>
      </c>
      <c r="J8" s="57"/>
    </row>
    <row r="10" spans="2:20" ht="25.5" x14ac:dyDescent="0.25">
      <c r="B10" s="12" t="s">
        <v>0</v>
      </c>
      <c r="C10" s="22" t="s">
        <v>1</v>
      </c>
      <c r="D10" s="22" t="s">
        <v>2</v>
      </c>
      <c r="E10" s="36" t="s">
        <v>323</v>
      </c>
      <c r="F10" s="12" t="s">
        <v>324</v>
      </c>
      <c r="G10" s="12" t="s">
        <v>54</v>
      </c>
      <c r="H10" s="12" t="s">
        <v>3</v>
      </c>
      <c r="I10" s="12" t="s">
        <v>14</v>
      </c>
      <c r="J10" s="12" t="s">
        <v>5</v>
      </c>
    </row>
    <row r="11" spans="2:20" s="10" customFormat="1" x14ac:dyDescent="0.25">
      <c r="B11" s="2" t="s">
        <v>15</v>
      </c>
      <c r="C11" s="6" t="s">
        <v>108</v>
      </c>
      <c r="D11" s="2" t="s">
        <v>290</v>
      </c>
      <c r="E11" s="4">
        <v>1000</v>
      </c>
      <c r="F11" s="4">
        <f>IF(E11&lt;&gt;100,E11/2,E11)</f>
        <v>500</v>
      </c>
      <c r="G11" s="4">
        <f>IF(F11&lt;&gt;100,F11/2,F11)</f>
        <v>250</v>
      </c>
      <c r="H11" s="4">
        <v>10</v>
      </c>
      <c r="I11" s="1" t="s">
        <v>21</v>
      </c>
      <c r="J11" s="3"/>
      <c r="P11" s="11"/>
      <c r="Q11" s="11"/>
      <c r="R11" s="11"/>
      <c r="S11" s="11"/>
      <c r="T11" s="11"/>
    </row>
    <row r="12" spans="2:20" s="10" customFormat="1" x14ac:dyDescent="0.25">
      <c r="B12" s="2" t="s">
        <v>15</v>
      </c>
      <c r="C12" s="2" t="s">
        <v>108</v>
      </c>
      <c r="D12" s="2" t="s">
        <v>291</v>
      </c>
      <c r="E12" s="4">
        <v>1020</v>
      </c>
      <c r="F12" s="4">
        <f t="shared" ref="F12:G23" si="0">IF(E12&lt;&gt;100,E12/2,E12)</f>
        <v>510</v>
      </c>
      <c r="G12" s="4">
        <f t="shared" si="0"/>
        <v>255</v>
      </c>
      <c r="H12" s="4">
        <v>20</v>
      </c>
      <c r="I12" s="1" t="s">
        <v>21</v>
      </c>
      <c r="J12" s="3"/>
    </row>
    <row r="13" spans="2:20" s="10" customFormat="1" x14ac:dyDescent="0.25">
      <c r="B13" s="2" t="s">
        <v>15</v>
      </c>
      <c r="C13" s="2" t="s">
        <v>108</v>
      </c>
      <c r="D13" s="2" t="s">
        <v>108</v>
      </c>
      <c r="E13" s="4">
        <v>240</v>
      </c>
      <c r="F13" s="4">
        <f t="shared" si="0"/>
        <v>120</v>
      </c>
      <c r="G13" s="4">
        <f t="shared" si="0"/>
        <v>60</v>
      </c>
      <c r="H13" s="4">
        <v>20</v>
      </c>
      <c r="I13" s="1" t="s">
        <v>21</v>
      </c>
      <c r="J13" s="3"/>
    </row>
    <row r="14" spans="2:20" s="10" customFormat="1" ht="25.5" x14ac:dyDescent="0.25">
      <c r="B14" s="2" t="s">
        <v>17</v>
      </c>
      <c r="C14" s="2" t="s">
        <v>108</v>
      </c>
      <c r="D14" s="2" t="s">
        <v>158</v>
      </c>
      <c r="E14" s="26">
        <v>1031245.99</v>
      </c>
      <c r="F14" s="26">
        <f t="shared" si="0"/>
        <v>515622.995</v>
      </c>
      <c r="G14" s="26">
        <f t="shared" si="0"/>
        <v>257811.4975</v>
      </c>
      <c r="H14" s="4">
        <v>5</v>
      </c>
      <c r="I14" s="1" t="s">
        <v>21</v>
      </c>
      <c r="J14" s="3"/>
    </row>
    <row r="15" spans="2:20" s="10" customFormat="1" ht="25.5" x14ac:dyDescent="0.25">
      <c r="B15" s="2" t="s">
        <v>17</v>
      </c>
      <c r="C15" s="2" t="s">
        <v>108</v>
      </c>
      <c r="D15" s="2" t="s">
        <v>292</v>
      </c>
      <c r="E15" s="26">
        <v>2040579.25</v>
      </c>
      <c r="F15" s="26">
        <f t="shared" si="0"/>
        <v>1020289.625</v>
      </c>
      <c r="G15" s="26">
        <f t="shared" si="0"/>
        <v>510144.8125</v>
      </c>
      <c r="H15" s="4">
        <v>20</v>
      </c>
      <c r="I15" s="1" t="s">
        <v>21</v>
      </c>
      <c r="J15" s="3"/>
    </row>
    <row r="16" spans="2:20" s="10" customFormat="1" ht="25.5" x14ac:dyDescent="0.25">
      <c r="B16" s="2" t="s">
        <v>22</v>
      </c>
      <c r="C16" s="2" t="s">
        <v>297</v>
      </c>
      <c r="D16" s="2" t="s">
        <v>298</v>
      </c>
      <c r="E16" s="4">
        <v>100</v>
      </c>
      <c r="F16" s="4">
        <f t="shared" si="0"/>
        <v>100</v>
      </c>
      <c r="G16" s="4">
        <f t="shared" si="0"/>
        <v>100</v>
      </c>
      <c r="H16" s="4">
        <v>2.5</v>
      </c>
      <c r="I16" s="1" t="s">
        <v>21</v>
      </c>
      <c r="J16" s="3"/>
    </row>
    <row r="17" spans="2:10" s="10" customFormat="1" ht="51" x14ac:dyDescent="0.25">
      <c r="B17" s="2" t="s">
        <v>22</v>
      </c>
      <c r="C17" s="2" t="s">
        <v>144</v>
      </c>
      <c r="D17" s="2" t="s">
        <v>299</v>
      </c>
      <c r="E17" s="4">
        <v>100</v>
      </c>
      <c r="F17" s="4">
        <f t="shared" si="0"/>
        <v>100</v>
      </c>
      <c r="G17" s="4">
        <f t="shared" si="0"/>
        <v>100</v>
      </c>
      <c r="H17" s="4">
        <v>2.5</v>
      </c>
      <c r="I17" s="1" t="s">
        <v>21</v>
      </c>
      <c r="J17" s="3"/>
    </row>
    <row r="18" spans="2:10" s="10" customFormat="1" ht="51" x14ac:dyDescent="0.25">
      <c r="B18" s="2" t="s">
        <v>22</v>
      </c>
      <c r="C18" s="2" t="s">
        <v>300</v>
      </c>
      <c r="D18" s="2" t="s">
        <v>301</v>
      </c>
      <c r="E18" s="4">
        <v>100</v>
      </c>
      <c r="F18" s="4">
        <f t="shared" si="0"/>
        <v>100</v>
      </c>
      <c r="G18" s="4">
        <f t="shared" si="0"/>
        <v>100</v>
      </c>
      <c r="H18" s="4">
        <v>2.5</v>
      </c>
      <c r="I18" s="1" t="s">
        <v>21</v>
      </c>
      <c r="J18" s="3"/>
    </row>
    <row r="19" spans="2:10" s="10" customFormat="1" x14ac:dyDescent="0.25">
      <c r="B19" s="2" t="s">
        <v>78</v>
      </c>
      <c r="C19" s="2" t="s">
        <v>302</v>
      </c>
      <c r="D19" s="2" t="s">
        <v>303</v>
      </c>
      <c r="E19" s="4">
        <v>100</v>
      </c>
      <c r="F19" s="4">
        <f t="shared" si="0"/>
        <v>100</v>
      </c>
      <c r="G19" s="4">
        <f t="shared" si="0"/>
        <v>100</v>
      </c>
      <c r="H19" s="4">
        <v>5</v>
      </c>
      <c r="I19" s="1" t="s">
        <v>21</v>
      </c>
      <c r="J19" s="3"/>
    </row>
    <row r="20" spans="2:10" s="10" customFormat="1" ht="25.5" x14ac:dyDescent="0.25">
      <c r="B20" s="2" t="s">
        <v>25</v>
      </c>
      <c r="C20" s="2" t="s">
        <v>304</v>
      </c>
      <c r="D20" s="2" t="s">
        <v>305</v>
      </c>
      <c r="E20" s="4">
        <v>100</v>
      </c>
      <c r="F20" s="4">
        <f t="shared" si="0"/>
        <v>100</v>
      </c>
      <c r="G20" s="4">
        <f t="shared" si="0"/>
        <v>100</v>
      </c>
      <c r="H20" s="4">
        <v>2.5</v>
      </c>
      <c r="I20" s="1" t="s">
        <v>21</v>
      </c>
      <c r="J20" s="3"/>
    </row>
    <row r="21" spans="2:10" s="10" customFormat="1" x14ac:dyDescent="0.25">
      <c r="B21" s="2" t="s">
        <v>171</v>
      </c>
      <c r="C21" s="2" t="s">
        <v>308</v>
      </c>
      <c r="D21" s="2" t="s">
        <v>309</v>
      </c>
      <c r="E21" s="4">
        <v>100</v>
      </c>
      <c r="F21" s="4">
        <f t="shared" si="0"/>
        <v>100</v>
      </c>
      <c r="G21" s="4">
        <f t="shared" si="0"/>
        <v>100</v>
      </c>
      <c r="H21" s="4">
        <v>2.5</v>
      </c>
      <c r="I21" s="1" t="s">
        <v>21</v>
      </c>
      <c r="J21" s="3"/>
    </row>
    <row r="22" spans="2:10" s="10" customFormat="1" ht="25.5" x14ac:dyDescent="0.25">
      <c r="B22" s="2" t="s">
        <v>4</v>
      </c>
      <c r="C22" s="2" t="s">
        <v>310</v>
      </c>
      <c r="D22" s="2" t="s">
        <v>311</v>
      </c>
      <c r="E22" s="4">
        <v>100</v>
      </c>
      <c r="F22" s="4">
        <f t="shared" si="0"/>
        <v>100</v>
      </c>
      <c r="G22" s="4">
        <f t="shared" si="0"/>
        <v>100</v>
      </c>
      <c r="H22" s="4">
        <v>2.5</v>
      </c>
      <c r="I22" s="1" t="s">
        <v>21</v>
      </c>
      <c r="J22" s="3"/>
    </row>
    <row r="23" spans="2:10" s="10" customFormat="1" ht="63.75" x14ac:dyDescent="0.25">
      <c r="B23" s="2" t="s">
        <v>26</v>
      </c>
      <c r="C23" s="2" t="s">
        <v>312</v>
      </c>
      <c r="D23" s="2" t="s">
        <v>313</v>
      </c>
      <c r="E23" s="4">
        <v>100</v>
      </c>
      <c r="F23" s="4">
        <f t="shared" si="0"/>
        <v>100</v>
      </c>
      <c r="G23" s="4">
        <f t="shared" si="0"/>
        <v>100</v>
      </c>
      <c r="H23" s="4">
        <v>5</v>
      </c>
      <c r="I23" s="1" t="s">
        <v>21</v>
      </c>
      <c r="J23" s="3"/>
    </row>
    <row r="24" spans="2:10" ht="15.75" x14ac:dyDescent="0.25">
      <c r="B24" s="14"/>
      <c r="C24" s="14"/>
      <c r="D24" s="14"/>
      <c r="E24" s="14"/>
      <c r="F24" s="15"/>
      <c r="G24" s="15"/>
      <c r="H24" s="16">
        <f>SUM(H11:H23)</f>
        <v>100</v>
      </c>
      <c r="I24" s="14"/>
      <c r="J24" s="14"/>
    </row>
  </sheetData>
  <mergeCells count="10">
    <mergeCell ref="G8:H8"/>
    <mergeCell ref="I8:J8"/>
    <mergeCell ref="B2:J3"/>
    <mergeCell ref="G4:H4"/>
    <mergeCell ref="I4:J4"/>
    <mergeCell ref="B6:C6"/>
    <mergeCell ref="G6:J6"/>
    <mergeCell ref="G7:H7"/>
    <mergeCell ref="I7:J7"/>
    <mergeCell ref="D4:F4"/>
  </mergeCells>
  <pageMargins left="0.25" right="0.25" top="0.75" bottom="0.75" header="0.3" footer="0.3"/>
  <pageSetup scale="8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E5F26-B2D3-4728-80BD-1B61FC70B7DA}">
  <dimension ref="B2:T43"/>
  <sheetViews>
    <sheetView topLeftCell="D7" zoomScaleNormal="100" workbookViewId="0">
      <selection activeCell="H11" sqref="H11:H38"/>
    </sheetView>
  </sheetViews>
  <sheetFormatPr defaultColWidth="9.28515625" defaultRowHeight="12.75" x14ac:dyDescent="0.25"/>
  <cols>
    <col min="1" max="1" width="2.85546875" style="8" customWidth="1"/>
    <col min="2" max="2" width="32.28515625" style="8" bestFit="1" customWidth="1"/>
    <col min="3" max="3" width="33.28515625" style="8" bestFit="1" customWidth="1"/>
    <col min="4" max="4" width="58.28515625" style="8" customWidth="1"/>
    <col min="5" max="6" width="18.28515625" style="8" customWidth="1"/>
    <col min="7" max="7" width="16" style="9" bestFit="1" customWidth="1"/>
    <col min="8" max="8" width="13.140625" style="9" bestFit="1" customWidth="1"/>
    <col min="9" max="9" width="9.7109375" style="9" bestFit="1" customWidth="1"/>
    <col min="10" max="10" width="10.42578125" style="9" bestFit="1" customWidth="1"/>
    <col min="11" max="16384" width="9.28515625" style="8"/>
  </cols>
  <sheetData>
    <row r="2" spans="2:20" x14ac:dyDescent="0.25">
      <c r="B2" s="49" t="s">
        <v>6</v>
      </c>
      <c r="C2" s="49"/>
      <c r="D2" s="49"/>
      <c r="E2" s="49"/>
      <c r="F2" s="49"/>
      <c r="G2" s="49"/>
      <c r="H2" s="49"/>
      <c r="I2" s="49"/>
      <c r="J2" s="49"/>
    </row>
    <row r="3" spans="2:20" x14ac:dyDescent="0.25">
      <c r="B3" s="49"/>
      <c r="C3" s="49"/>
      <c r="D3" s="49"/>
      <c r="E3" s="49"/>
      <c r="F3" s="49"/>
      <c r="G3" s="49"/>
      <c r="H3" s="49"/>
      <c r="I3" s="49"/>
      <c r="J3" s="49"/>
    </row>
    <row r="4" spans="2:20" s="10" customFormat="1" ht="15" customHeight="1" x14ac:dyDescent="0.25">
      <c r="B4" s="22" t="s">
        <v>7</v>
      </c>
      <c r="C4" s="27">
        <v>2021</v>
      </c>
      <c r="D4" s="43" t="s">
        <v>8</v>
      </c>
      <c r="E4" s="55"/>
      <c r="F4" s="44"/>
      <c r="G4" s="50" t="s">
        <v>9</v>
      </c>
      <c r="H4" s="51"/>
      <c r="I4" s="52">
        <f>H39/100</f>
        <v>1</v>
      </c>
      <c r="J4" s="52"/>
    </row>
    <row r="5" spans="2:20" x14ac:dyDescent="0.25">
      <c r="B5" s="9"/>
      <c r="C5" s="9"/>
    </row>
    <row r="6" spans="2:20" s="10" customFormat="1" ht="15" customHeight="1" x14ac:dyDescent="0.25">
      <c r="B6" s="53" t="s">
        <v>11</v>
      </c>
      <c r="C6" s="53"/>
      <c r="G6" s="50" t="s">
        <v>10</v>
      </c>
      <c r="H6" s="54"/>
      <c r="I6" s="54"/>
      <c r="J6" s="51"/>
    </row>
    <row r="7" spans="2:20" s="10" customFormat="1" ht="15" customHeight="1" x14ac:dyDescent="0.25">
      <c r="B7" s="23" t="s">
        <v>12</v>
      </c>
      <c r="C7" s="24" t="s">
        <v>317</v>
      </c>
      <c r="G7" s="58" t="s">
        <v>12</v>
      </c>
      <c r="H7" s="58"/>
      <c r="I7" s="61" t="s">
        <v>56</v>
      </c>
      <c r="J7" s="61"/>
    </row>
    <row r="8" spans="2:20" s="10" customFormat="1" ht="15" customHeight="1" x14ac:dyDescent="0.25">
      <c r="B8" s="20" t="s">
        <v>13</v>
      </c>
      <c r="C8" s="21" t="s">
        <v>318</v>
      </c>
      <c r="G8" s="56" t="s">
        <v>13</v>
      </c>
      <c r="H8" s="56"/>
      <c r="I8" s="60" t="s">
        <v>58</v>
      </c>
      <c r="J8" s="60"/>
    </row>
    <row r="10" spans="2:20" ht="25.5" x14ac:dyDescent="0.25">
      <c r="B10" s="12" t="s">
        <v>0</v>
      </c>
      <c r="C10" s="22" t="s">
        <v>1</v>
      </c>
      <c r="D10" s="22" t="s">
        <v>2</v>
      </c>
      <c r="E10" s="35" t="s">
        <v>323</v>
      </c>
      <c r="F10" s="12" t="s">
        <v>324</v>
      </c>
      <c r="G10" s="12" t="s">
        <v>54</v>
      </c>
      <c r="H10" s="12" t="s">
        <v>3</v>
      </c>
      <c r="I10" s="12" t="s">
        <v>14</v>
      </c>
      <c r="J10" s="12" t="s">
        <v>5</v>
      </c>
    </row>
    <row r="11" spans="2:20" s="10" customFormat="1" ht="25.5" x14ac:dyDescent="0.25">
      <c r="B11" s="2" t="s">
        <v>15</v>
      </c>
      <c r="C11" s="6" t="s">
        <v>183</v>
      </c>
      <c r="D11" s="2" t="s">
        <v>184</v>
      </c>
      <c r="E11" s="4">
        <v>100</v>
      </c>
      <c r="F11" s="4">
        <v>100</v>
      </c>
      <c r="G11" s="4">
        <v>100</v>
      </c>
      <c r="H11" s="4">
        <v>15</v>
      </c>
      <c r="I11" s="1" t="s">
        <v>21</v>
      </c>
      <c r="J11" s="3"/>
      <c r="P11" s="11"/>
      <c r="Q11" s="11"/>
      <c r="R11" s="11"/>
      <c r="S11" s="11"/>
      <c r="T11" s="11"/>
    </row>
    <row r="12" spans="2:20" s="10" customFormat="1" x14ac:dyDescent="0.25">
      <c r="B12" s="2" t="s">
        <v>15</v>
      </c>
      <c r="C12" s="2" t="s">
        <v>185</v>
      </c>
      <c r="D12" s="2" t="s">
        <v>186</v>
      </c>
      <c r="E12" s="4">
        <v>100</v>
      </c>
      <c r="F12" s="4">
        <v>100</v>
      </c>
      <c r="G12" s="4">
        <v>100</v>
      </c>
      <c r="H12" s="4">
        <v>5</v>
      </c>
      <c r="I12" s="1" t="s">
        <v>21</v>
      </c>
      <c r="J12" s="3"/>
    </row>
    <row r="13" spans="2:20" s="10" customFormat="1" x14ac:dyDescent="0.25">
      <c r="B13" s="2" t="s">
        <v>15</v>
      </c>
      <c r="C13" s="2" t="s">
        <v>187</v>
      </c>
      <c r="D13" s="2" t="s">
        <v>188</v>
      </c>
      <c r="E13" s="4">
        <v>100</v>
      </c>
      <c r="F13" s="4">
        <v>100</v>
      </c>
      <c r="G13" s="4">
        <v>100</v>
      </c>
      <c r="H13" s="4">
        <v>6</v>
      </c>
      <c r="I13" s="1" t="s">
        <v>21</v>
      </c>
      <c r="J13" s="3"/>
    </row>
    <row r="14" spans="2:20" s="10" customFormat="1" x14ac:dyDescent="0.25">
      <c r="B14" s="2" t="s">
        <v>15</v>
      </c>
      <c r="C14" s="2" t="s">
        <v>189</v>
      </c>
      <c r="D14" s="2" t="s">
        <v>190</v>
      </c>
      <c r="E14" s="4">
        <v>100</v>
      </c>
      <c r="F14" s="4">
        <v>100</v>
      </c>
      <c r="G14" s="4">
        <v>100</v>
      </c>
      <c r="H14" s="4">
        <v>5</v>
      </c>
      <c r="I14" s="1" t="s">
        <v>21</v>
      </c>
      <c r="J14" s="3"/>
    </row>
    <row r="15" spans="2:20" s="10" customFormat="1" x14ac:dyDescent="0.25">
      <c r="B15" s="2" t="s">
        <v>15</v>
      </c>
      <c r="C15" s="2" t="s">
        <v>191</v>
      </c>
      <c r="D15" s="2" t="s">
        <v>192</v>
      </c>
      <c r="E15" s="4">
        <v>100</v>
      </c>
      <c r="F15" s="4">
        <v>100</v>
      </c>
      <c r="G15" s="4">
        <v>100</v>
      </c>
      <c r="H15" s="4">
        <v>5</v>
      </c>
      <c r="I15" s="1" t="s">
        <v>21</v>
      </c>
      <c r="J15" s="3"/>
    </row>
    <row r="16" spans="2:20" s="10" customFormat="1" ht="25.5" x14ac:dyDescent="0.25">
      <c r="B16" s="2" t="s">
        <v>15</v>
      </c>
      <c r="C16" s="2" t="s">
        <v>193</v>
      </c>
      <c r="D16" s="2" t="s">
        <v>194</v>
      </c>
      <c r="E16" s="4">
        <v>100</v>
      </c>
      <c r="F16" s="4">
        <v>100</v>
      </c>
      <c r="G16" s="4">
        <v>100</v>
      </c>
      <c r="H16" s="4">
        <v>5</v>
      </c>
      <c r="I16" s="1" t="s">
        <v>21</v>
      </c>
      <c r="J16" s="3"/>
    </row>
    <row r="17" spans="2:10" s="10" customFormat="1" x14ac:dyDescent="0.25">
      <c r="B17" s="2" t="s">
        <v>15</v>
      </c>
      <c r="C17" s="2" t="s">
        <v>195</v>
      </c>
      <c r="D17" s="2" t="s">
        <v>196</v>
      </c>
      <c r="E17" s="4">
        <v>100</v>
      </c>
      <c r="F17" s="4">
        <v>100</v>
      </c>
      <c r="G17" s="4">
        <v>100</v>
      </c>
      <c r="H17" s="4">
        <v>5</v>
      </c>
      <c r="I17" s="1" t="s">
        <v>21</v>
      </c>
      <c r="J17" s="3"/>
    </row>
    <row r="18" spans="2:10" s="10" customFormat="1" ht="25.5" x14ac:dyDescent="0.25">
      <c r="B18" s="2" t="s">
        <v>15</v>
      </c>
      <c r="C18" s="2" t="s">
        <v>197</v>
      </c>
      <c r="D18" s="2" t="s">
        <v>198</v>
      </c>
      <c r="E18" s="4">
        <v>100</v>
      </c>
      <c r="F18" s="4">
        <v>100</v>
      </c>
      <c r="G18" s="4">
        <v>100</v>
      </c>
      <c r="H18" s="4">
        <v>6</v>
      </c>
      <c r="I18" s="1" t="s">
        <v>21</v>
      </c>
      <c r="J18" s="3"/>
    </row>
    <row r="19" spans="2:10" s="10" customFormat="1" x14ac:dyDescent="0.25">
      <c r="B19" s="2" t="s">
        <v>15</v>
      </c>
      <c r="C19" s="2" t="s">
        <v>199</v>
      </c>
      <c r="D19" s="2" t="s">
        <v>200</v>
      </c>
      <c r="E19" s="4">
        <v>100</v>
      </c>
      <c r="F19" s="4">
        <v>100</v>
      </c>
      <c r="G19" s="4">
        <v>100</v>
      </c>
      <c r="H19" s="4">
        <v>5</v>
      </c>
      <c r="I19" s="1" t="s">
        <v>21</v>
      </c>
      <c r="J19" s="3"/>
    </row>
    <row r="20" spans="2:10" s="10" customFormat="1" x14ac:dyDescent="0.25">
      <c r="B20" s="2" t="s">
        <v>15</v>
      </c>
      <c r="C20" s="2" t="s">
        <v>201</v>
      </c>
      <c r="D20" s="2" t="s">
        <v>202</v>
      </c>
      <c r="E20" s="4">
        <v>100</v>
      </c>
      <c r="F20" s="4">
        <v>100</v>
      </c>
      <c r="G20" s="4">
        <v>100</v>
      </c>
      <c r="H20" s="4">
        <v>6</v>
      </c>
      <c r="I20" s="1" t="s">
        <v>21</v>
      </c>
      <c r="J20" s="3"/>
    </row>
    <row r="21" spans="2:10" s="10" customFormat="1" ht="25.5" x14ac:dyDescent="0.25">
      <c r="B21" s="2" t="s">
        <v>24</v>
      </c>
      <c r="C21" s="2" t="s">
        <v>203</v>
      </c>
      <c r="D21" s="2" t="s">
        <v>204</v>
      </c>
      <c r="E21" s="4">
        <v>100</v>
      </c>
      <c r="F21" s="4">
        <v>100</v>
      </c>
      <c r="G21" s="4">
        <v>100</v>
      </c>
      <c r="H21" s="4">
        <v>1</v>
      </c>
      <c r="I21" s="1" t="s">
        <v>21</v>
      </c>
      <c r="J21" s="3"/>
    </row>
    <row r="22" spans="2:10" s="10" customFormat="1" ht="25.5" x14ac:dyDescent="0.25">
      <c r="B22" s="2" t="s">
        <v>24</v>
      </c>
      <c r="C22" s="2" t="s">
        <v>205</v>
      </c>
      <c r="D22" s="2" t="s">
        <v>206</v>
      </c>
      <c r="E22" s="4">
        <v>100</v>
      </c>
      <c r="F22" s="4">
        <v>100</v>
      </c>
      <c r="G22" s="4">
        <v>100</v>
      </c>
      <c r="H22" s="4">
        <v>1</v>
      </c>
      <c r="I22" s="1" t="s">
        <v>21</v>
      </c>
      <c r="J22" s="3"/>
    </row>
    <row r="23" spans="2:10" s="10" customFormat="1" x14ac:dyDescent="0.25">
      <c r="B23" s="2" t="s">
        <v>24</v>
      </c>
      <c r="C23" s="2" t="s">
        <v>36</v>
      </c>
      <c r="D23" s="2" t="s">
        <v>34</v>
      </c>
      <c r="E23" s="4">
        <v>100</v>
      </c>
      <c r="F23" s="4">
        <v>100</v>
      </c>
      <c r="G23" s="4">
        <v>100</v>
      </c>
      <c r="H23" s="4">
        <v>1</v>
      </c>
      <c r="I23" s="1" t="s">
        <v>21</v>
      </c>
      <c r="J23" s="3"/>
    </row>
    <row r="24" spans="2:10" s="10" customFormat="1" x14ac:dyDescent="0.25">
      <c r="B24" s="2" t="s">
        <v>24</v>
      </c>
      <c r="C24" s="2" t="s">
        <v>37</v>
      </c>
      <c r="D24" s="2" t="s">
        <v>90</v>
      </c>
      <c r="E24" s="4">
        <v>100</v>
      </c>
      <c r="F24" s="4">
        <v>100</v>
      </c>
      <c r="G24" s="4">
        <v>100</v>
      </c>
      <c r="H24" s="4">
        <v>1</v>
      </c>
      <c r="I24" s="1" t="s">
        <v>21</v>
      </c>
      <c r="J24" s="3"/>
    </row>
    <row r="25" spans="2:10" s="10" customFormat="1" x14ac:dyDescent="0.25">
      <c r="B25" s="2" t="s">
        <v>22</v>
      </c>
      <c r="C25" s="2" t="s">
        <v>127</v>
      </c>
      <c r="D25" s="2" t="s">
        <v>207</v>
      </c>
      <c r="E25" s="4">
        <v>100</v>
      </c>
      <c r="F25" s="4">
        <v>100</v>
      </c>
      <c r="G25" s="4">
        <v>100</v>
      </c>
      <c r="H25" s="4">
        <v>2</v>
      </c>
      <c r="I25" s="1" t="s">
        <v>21</v>
      </c>
      <c r="J25" s="3"/>
    </row>
    <row r="26" spans="2:10" s="10" customFormat="1" ht="25.5" x14ac:dyDescent="0.25">
      <c r="B26" s="2" t="s">
        <v>22</v>
      </c>
      <c r="C26" s="2" t="s">
        <v>144</v>
      </c>
      <c r="D26" s="2" t="s">
        <v>314</v>
      </c>
      <c r="E26" s="4">
        <v>100</v>
      </c>
      <c r="F26" s="4">
        <v>100</v>
      </c>
      <c r="G26" s="4">
        <v>100</v>
      </c>
      <c r="H26" s="4">
        <v>2</v>
      </c>
      <c r="I26" s="1" t="s">
        <v>21</v>
      </c>
      <c r="J26" s="3"/>
    </row>
    <row r="27" spans="2:10" s="10" customFormat="1" ht="25.5" x14ac:dyDescent="0.25">
      <c r="B27" s="2" t="s">
        <v>22</v>
      </c>
      <c r="C27" s="2" t="s">
        <v>131</v>
      </c>
      <c r="D27" s="2" t="s">
        <v>208</v>
      </c>
      <c r="E27" s="4">
        <v>100</v>
      </c>
      <c r="F27" s="4">
        <v>100</v>
      </c>
      <c r="G27" s="4">
        <v>100</v>
      </c>
      <c r="H27" s="4">
        <v>2</v>
      </c>
      <c r="I27" s="1" t="s">
        <v>21</v>
      </c>
      <c r="J27" s="3"/>
    </row>
    <row r="28" spans="2:10" s="10" customFormat="1" ht="25.5" x14ac:dyDescent="0.25">
      <c r="B28" s="2" t="s">
        <v>22</v>
      </c>
      <c r="C28" s="2" t="s">
        <v>209</v>
      </c>
      <c r="D28" s="2" t="s">
        <v>210</v>
      </c>
      <c r="E28" s="4">
        <v>100</v>
      </c>
      <c r="F28" s="4">
        <v>100</v>
      </c>
      <c r="G28" s="4">
        <v>100</v>
      </c>
      <c r="H28" s="4">
        <v>2</v>
      </c>
      <c r="I28" s="1" t="s">
        <v>21</v>
      </c>
      <c r="J28" s="3"/>
    </row>
    <row r="29" spans="2:10" s="10" customFormat="1" ht="25.5" x14ac:dyDescent="0.25">
      <c r="B29" s="2" t="s">
        <v>22</v>
      </c>
      <c r="C29" s="2" t="s">
        <v>48</v>
      </c>
      <c r="D29" s="2" t="s">
        <v>42</v>
      </c>
      <c r="E29" s="4">
        <v>100</v>
      </c>
      <c r="F29" s="4">
        <v>100</v>
      </c>
      <c r="G29" s="4">
        <v>100</v>
      </c>
      <c r="H29" s="4">
        <v>2</v>
      </c>
      <c r="I29" s="1" t="s">
        <v>21</v>
      </c>
      <c r="J29" s="3"/>
    </row>
    <row r="30" spans="2:10" s="10" customFormat="1" x14ac:dyDescent="0.25">
      <c r="B30" s="2" t="s">
        <v>22</v>
      </c>
      <c r="C30" s="2" t="s">
        <v>31</v>
      </c>
      <c r="D30" s="2" t="s">
        <v>73</v>
      </c>
      <c r="E30" s="4">
        <v>100</v>
      </c>
      <c r="F30" s="4">
        <v>100</v>
      </c>
      <c r="G30" s="4">
        <v>100</v>
      </c>
      <c r="H30" s="4">
        <v>3</v>
      </c>
      <c r="I30" s="1" t="s">
        <v>21</v>
      </c>
      <c r="J30" s="3"/>
    </row>
    <row r="31" spans="2:10" s="10" customFormat="1" ht="25.5" x14ac:dyDescent="0.25">
      <c r="B31" s="2" t="s">
        <v>36</v>
      </c>
      <c r="C31" s="2" t="s">
        <v>50</v>
      </c>
      <c r="D31" s="2" t="s">
        <v>211</v>
      </c>
      <c r="E31" s="4">
        <v>100</v>
      </c>
      <c r="F31" s="4">
        <v>100</v>
      </c>
      <c r="G31" s="4">
        <v>100</v>
      </c>
      <c r="H31" s="4">
        <v>1</v>
      </c>
      <c r="I31" s="1" t="s">
        <v>21</v>
      </c>
      <c r="J31" s="3"/>
    </row>
    <row r="32" spans="2:10" s="10" customFormat="1" x14ac:dyDescent="0.25">
      <c r="B32" s="2" t="s">
        <v>25</v>
      </c>
      <c r="C32" s="2" t="s">
        <v>133</v>
      </c>
      <c r="D32" s="2" t="s">
        <v>134</v>
      </c>
      <c r="E32" s="4">
        <v>100</v>
      </c>
      <c r="F32" s="4">
        <v>100</v>
      </c>
      <c r="G32" s="4">
        <v>100</v>
      </c>
      <c r="H32" s="4">
        <v>2</v>
      </c>
      <c r="I32" s="1" t="s">
        <v>21</v>
      </c>
      <c r="J32" s="3"/>
    </row>
    <row r="33" spans="2:10" s="10" customFormat="1" x14ac:dyDescent="0.25">
      <c r="B33" s="2" t="s">
        <v>25</v>
      </c>
      <c r="C33" s="2" t="s">
        <v>135</v>
      </c>
      <c r="D33" s="2" t="s">
        <v>136</v>
      </c>
      <c r="E33" s="4">
        <v>100</v>
      </c>
      <c r="F33" s="4">
        <v>100</v>
      </c>
      <c r="G33" s="4">
        <v>100</v>
      </c>
      <c r="H33" s="4">
        <v>2</v>
      </c>
      <c r="I33" s="1" t="s">
        <v>21</v>
      </c>
      <c r="J33" s="3"/>
    </row>
    <row r="34" spans="2:10" s="10" customFormat="1" ht="25.5" x14ac:dyDescent="0.25">
      <c r="B34" s="2" t="s">
        <v>4</v>
      </c>
      <c r="C34" s="2" t="s">
        <v>251</v>
      </c>
      <c r="D34" s="2" t="s">
        <v>87</v>
      </c>
      <c r="E34" s="4">
        <v>100</v>
      </c>
      <c r="F34" s="4">
        <v>100</v>
      </c>
      <c r="G34" s="4">
        <v>100</v>
      </c>
      <c r="H34" s="4">
        <v>3</v>
      </c>
      <c r="I34" s="1" t="s">
        <v>21</v>
      </c>
      <c r="J34" s="3"/>
    </row>
    <row r="35" spans="2:10" s="10" customFormat="1" ht="25.5" x14ac:dyDescent="0.25">
      <c r="B35" s="2" t="s">
        <v>149</v>
      </c>
      <c r="C35" s="2" t="s">
        <v>212</v>
      </c>
      <c r="D35" s="2" t="s">
        <v>213</v>
      </c>
      <c r="E35" s="4">
        <v>100</v>
      </c>
      <c r="F35" s="4">
        <v>100</v>
      </c>
      <c r="G35" s="4">
        <v>100</v>
      </c>
      <c r="H35" s="4">
        <v>3</v>
      </c>
      <c r="I35" s="1" t="s">
        <v>21</v>
      </c>
      <c r="J35" s="3"/>
    </row>
    <row r="36" spans="2:10" s="10" customFormat="1" x14ac:dyDescent="0.25">
      <c r="B36" s="2" t="s">
        <v>26</v>
      </c>
      <c r="C36" s="2" t="s">
        <v>27</v>
      </c>
      <c r="D36" s="2" t="s">
        <v>52</v>
      </c>
      <c r="E36" s="4">
        <v>100</v>
      </c>
      <c r="F36" s="4">
        <v>100</v>
      </c>
      <c r="G36" s="4">
        <v>100</v>
      </c>
      <c r="H36" s="4">
        <v>3</v>
      </c>
      <c r="I36" s="1" t="s">
        <v>21</v>
      </c>
      <c r="J36" s="3"/>
    </row>
    <row r="37" spans="2:10" s="10" customFormat="1" x14ac:dyDescent="0.25">
      <c r="B37" s="2" t="s">
        <v>26</v>
      </c>
      <c r="C37" s="2" t="s">
        <v>49</v>
      </c>
      <c r="D37" s="2" t="s">
        <v>30</v>
      </c>
      <c r="E37" s="4">
        <v>100</v>
      </c>
      <c r="F37" s="4">
        <v>100</v>
      </c>
      <c r="G37" s="4">
        <v>100</v>
      </c>
      <c r="H37" s="4">
        <v>3</v>
      </c>
      <c r="I37" s="1" t="s">
        <v>21</v>
      </c>
      <c r="J37" s="3"/>
    </row>
    <row r="38" spans="2:10" s="10" customFormat="1" x14ac:dyDescent="0.25">
      <c r="B38" s="2" t="s">
        <v>26</v>
      </c>
      <c r="C38" s="2" t="s">
        <v>28</v>
      </c>
      <c r="D38" s="2" t="s">
        <v>29</v>
      </c>
      <c r="E38" s="4">
        <v>100</v>
      </c>
      <c r="F38" s="4">
        <v>100</v>
      </c>
      <c r="G38" s="4">
        <v>100</v>
      </c>
      <c r="H38" s="4">
        <v>3</v>
      </c>
      <c r="I38" s="1" t="s">
        <v>21</v>
      </c>
      <c r="J38" s="3"/>
    </row>
    <row r="39" spans="2:10" ht="15.75" x14ac:dyDescent="0.25">
      <c r="B39" s="14"/>
      <c r="C39" s="14"/>
      <c r="D39" s="14"/>
      <c r="E39" s="15"/>
      <c r="F39" s="14"/>
      <c r="G39" s="15"/>
      <c r="H39" s="16">
        <f>SUM(H11:H38)</f>
        <v>100</v>
      </c>
      <c r="I39" s="14"/>
      <c r="J39" s="14"/>
    </row>
    <row r="40" spans="2:10" x14ac:dyDescent="0.25">
      <c r="E40" s="9"/>
    </row>
    <row r="41" spans="2:10" x14ac:dyDescent="0.25">
      <c r="E41" s="9"/>
    </row>
    <row r="42" spans="2:10" x14ac:dyDescent="0.25">
      <c r="E42" s="9"/>
    </row>
    <row r="43" spans="2:10" x14ac:dyDescent="0.25">
      <c r="E43" s="9"/>
    </row>
  </sheetData>
  <mergeCells count="10">
    <mergeCell ref="G8:H8"/>
    <mergeCell ref="I8:J8"/>
    <mergeCell ref="B2:J3"/>
    <mergeCell ref="G4:H4"/>
    <mergeCell ref="I4:J4"/>
    <mergeCell ref="B6:C6"/>
    <mergeCell ref="G6:J6"/>
    <mergeCell ref="G7:H7"/>
    <mergeCell ref="I7:J7"/>
    <mergeCell ref="D4:F4"/>
  </mergeCells>
  <phoneticPr fontId="7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CCA2B-6197-4B3D-91AB-9B4DE5BE697A}">
  <dimension ref="B2:T37"/>
  <sheetViews>
    <sheetView zoomScaleNormal="100" workbookViewId="0">
      <selection activeCell="B11" sqref="B11"/>
    </sheetView>
  </sheetViews>
  <sheetFormatPr defaultColWidth="9.28515625" defaultRowHeight="12.75" x14ac:dyDescent="0.25"/>
  <cols>
    <col min="1" max="1" width="2.85546875" style="8" customWidth="1"/>
    <col min="2" max="2" width="32.28515625" style="8" bestFit="1" customWidth="1"/>
    <col min="3" max="3" width="33.28515625" style="8" bestFit="1" customWidth="1"/>
    <col min="4" max="4" width="58.28515625" style="8" customWidth="1"/>
    <col min="5" max="5" width="14.28515625" style="9" bestFit="1" customWidth="1"/>
    <col min="6" max="6" width="18" style="9" bestFit="1" customWidth="1"/>
    <col min="7" max="7" width="16" style="9" bestFit="1" customWidth="1"/>
    <col min="8" max="8" width="13.140625" style="9" bestFit="1" customWidth="1"/>
    <col min="9" max="9" width="9.7109375" style="9" bestFit="1" customWidth="1"/>
    <col min="10" max="10" width="10.42578125" style="9" bestFit="1" customWidth="1"/>
    <col min="11" max="16384" width="9.28515625" style="8"/>
  </cols>
  <sheetData>
    <row r="2" spans="2:20" x14ac:dyDescent="0.25">
      <c r="B2" s="49" t="s">
        <v>6</v>
      </c>
      <c r="C2" s="49"/>
      <c r="D2" s="49"/>
      <c r="E2" s="49"/>
      <c r="F2" s="49"/>
      <c r="G2" s="49"/>
      <c r="H2" s="49"/>
      <c r="I2" s="49"/>
      <c r="J2" s="49"/>
    </row>
    <row r="3" spans="2:20" x14ac:dyDescent="0.25">
      <c r="B3" s="49"/>
      <c r="C3" s="49"/>
      <c r="D3" s="49"/>
      <c r="E3" s="49"/>
      <c r="F3" s="49"/>
      <c r="G3" s="49"/>
      <c r="H3" s="49"/>
      <c r="I3" s="49"/>
      <c r="J3" s="49"/>
    </row>
    <row r="4" spans="2:20" s="10" customFormat="1" ht="15" customHeight="1" x14ac:dyDescent="0.25">
      <c r="B4" s="22" t="s">
        <v>7</v>
      </c>
      <c r="C4" s="27">
        <v>2021</v>
      </c>
      <c r="D4" s="43" t="s">
        <v>8</v>
      </c>
      <c r="E4" s="55"/>
      <c r="F4" s="44"/>
      <c r="G4" s="50" t="s">
        <v>9</v>
      </c>
      <c r="H4" s="51"/>
      <c r="I4" s="52">
        <f>H37/100</f>
        <v>1</v>
      </c>
      <c r="J4" s="52"/>
    </row>
    <row r="5" spans="2:20" x14ac:dyDescent="0.25">
      <c r="B5" s="9"/>
      <c r="C5" s="9"/>
    </row>
    <row r="6" spans="2:20" s="10" customFormat="1" ht="15" customHeight="1" x14ac:dyDescent="0.25">
      <c r="B6" s="53" t="s">
        <v>11</v>
      </c>
      <c r="C6" s="53"/>
      <c r="E6" s="32"/>
      <c r="F6" s="32"/>
      <c r="G6" s="50" t="s">
        <v>10</v>
      </c>
      <c r="H6" s="54"/>
      <c r="I6" s="54"/>
      <c r="J6" s="51"/>
    </row>
    <row r="7" spans="2:20" s="10" customFormat="1" ht="15" customHeight="1" x14ac:dyDescent="0.25">
      <c r="B7" s="23" t="s">
        <v>12</v>
      </c>
      <c r="C7" s="24" t="s">
        <v>276</v>
      </c>
      <c r="E7" s="32"/>
      <c r="F7" s="32"/>
      <c r="G7" s="58" t="s">
        <v>12</v>
      </c>
      <c r="H7" s="58"/>
      <c r="I7" s="61" t="s">
        <v>56</v>
      </c>
      <c r="J7" s="61"/>
    </row>
    <row r="8" spans="2:20" s="10" customFormat="1" ht="15" customHeight="1" x14ac:dyDescent="0.25">
      <c r="B8" s="20" t="s">
        <v>13</v>
      </c>
      <c r="C8" s="21" t="s">
        <v>277</v>
      </c>
      <c r="E8" s="32"/>
      <c r="F8" s="32"/>
      <c r="G8" s="56" t="s">
        <v>13</v>
      </c>
      <c r="H8" s="56"/>
      <c r="I8" s="60" t="s">
        <v>58</v>
      </c>
      <c r="J8" s="60"/>
    </row>
    <row r="10" spans="2:20" ht="25.5" x14ac:dyDescent="0.25">
      <c r="B10" s="12" t="s">
        <v>0</v>
      </c>
      <c r="C10" s="22" t="s">
        <v>1</v>
      </c>
      <c r="D10" s="22" t="s">
        <v>2</v>
      </c>
      <c r="E10" s="36" t="s">
        <v>323</v>
      </c>
      <c r="F10" s="36" t="s">
        <v>324</v>
      </c>
      <c r="G10" s="12" t="s">
        <v>54</v>
      </c>
      <c r="H10" s="12" t="s">
        <v>3</v>
      </c>
      <c r="I10" s="12" t="s">
        <v>14</v>
      </c>
      <c r="J10" s="12" t="s">
        <v>5</v>
      </c>
    </row>
    <row r="11" spans="2:20" s="10" customFormat="1" x14ac:dyDescent="0.25">
      <c r="B11" s="2" t="s">
        <v>15</v>
      </c>
      <c r="C11" s="6" t="s">
        <v>185</v>
      </c>
      <c r="D11" s="2" t="s">
        <v>257</v>
      </c>
      <c r="E11" s="4">
        <v>100</v>
      </c>
      <c r="F11" s="4">
        <v>100</v>
      </c>
      <c r="G11" s="4">
        <v>100</v>
      </c>
      <c r="H11" s="4">
        <v>15</v>
      </c>
      <c r="I11" s="1" t="s">
        <v>21</v>
      </c>
      <c r="J11" s="3"/>
      <c r="P11" s="11"/>
      <c r="Q11" s="11"/>
      <c r="R11" s="11"/>
      <c r="S11" s="11"/>
      <c r="T11" s="11"/>
    </row>
    <row r="12" spans="2:20" s="10" customFormat="1" x14ac:dyDescent="0.25">
      <c r="B12" s="2" t="s">
        <v>15</v>
      </c>
      <c r="C12" s="2" t="s">
        <v>258</v>
      </c>
      <c r="D12" s="2" t="s">
        <v>259</v>
      </c>
      <c r="E12" s="4">
        <v>100</v>
      </c>
      <c r="F12" s="4">
        <v>100</v>
      </c>
      <c r="G12" s="4">
        <v>100</v>
      </c>
      <c r="H12" s="4">
        <v>5</v>
      </c>
      <c r="I12" s="1" t="s">
        <v>21</v>
      </c>
      <c r="J12" s="3"/>
    </row>
    <row r="13" spans="2:20" s="10" customFormat="1" x14ac:dyDescent="0.25">
      <c r="B13" s="2" t="s">
        <v>15</v>
      </c>
      <c r="C13" s="2" t="s">
        <v>260</v>
      </c>
      <c r="D13" s="2" t="s">
        <v>261</v>
      </c>
      <c r="E13" s="4">
        <v>100</v>
      </c>
      <c r="F13" s="4">
        <v>100</v>
      </c>
      <c r="G13" s="4">
        <v>100</v>
      </c>
      <c r="H13" s="4">
        <v>6</v>
      </c>
      <c r="I13" s="1" t="s">
        <v>21</v>
      </c>
      <c r="J13" s="3"/>
    </row>
    <row r="14" spans="2:20" s="10" customFormat="1" x14ac:dyDescent="0.25">
      <c r="B14" s="2" t="s">
        <v>15</v>
      </c>
      <c r="C14" s="2" t="s">
        <v>262</v>
      </c>
      <c r="D14" s="2" t="s">
        <v>263</v>
      </c>
      <c r="E14" s="4">
        <v>100</v>
      </c>
      <c r="F14" s="4">
        <v>100</v>
      </c>
      <c r="G14" s="4">
        <v>100</v>
      </c>
      <c r="H14" s="4">
        <v>5</v>
      </c>
      <c r="I14" s="1" t="s">
        <v>21</v>
      </c>
      <c r="J14" s="3"/>
    </row>
    <row r="15" spans="2:20" s="10" customFormat="1" ht="25.5" x14ac:dyDescent="0.25">
      <c r="B15" s="2" t="s">
        <v>15</v>
      </c>
      <c r="C15" s="2" t="s">
        <v>264</v>
      </c>
      <c r="D15" s="2" t="s">
        <v>265</v>
      </c>
      <c r="E15" s="4">
        <v>100</v>
      </c>
      <c r="F15" s="4">
        <v>100</v>
      </c>
      <c r="G15" s="4">
        <v>100</v>
      </c>
      <c r="H15" s="4">
        <v>5</v>
      </c>
      <c r="I15" s="1" t="s">
        <v>21</v>
      </c>
      <c r="J15" s="3"/>
    </row>
    <row r="16" spans="2:20" s="10" customFormat="1" x14ac:dyDescent="0.25">
      <c r="B16" s="2" t="s">
        <v>15</v>
      </c>
      <c r="C16" s="2" t="s">
        <v>266</v>
      </c>
      <c r="D16" s="2" t="s">
        <v>267</v>
      </c>
      <c r="E16" s="4">
        <v>100</v>
      </c>
      <c r="F16" s="4">
        <v>100</v>
      </c>
      <c r="G16" s="4">
        <v>100</v>
      </c>
      <c r="H16" s="4">
        <v>5</v>
      </c>
      <c r="I16" s="1" t="s">
        <v>21</v>
      </c>
      <c r="J16" s="3"/>
    </row>
    <row r="17" spans="2:10" s="10" customFormat="1" x14ac:dyDescent="0.25">
      <c r="B17" s="2" t="s">
        <v>15</v>
      </c>
      <c r="C17" s="2" t="s">
        <v>258</v>
      </c>
      <c r="D17" s="2" t="s">
        <v>268</v>
      </c>
      <c r="E17" s="4">
        <v>100</v>
      </c>
      <c r="F17" s="4">
        <v>100</v>
      </c>
      <c r="G17" s="4">
        <v>100</v>
      </c>
      <c r="H17" s="4">
        <v>6</v>
      </c>
      <c r="I17" s="1" t="s">
        <v>21</v>
      </c>
      <c r="J17" s="3"/>
    </row>
    <row r="18" spans="2:10" s="10" customFormat="1" x14ac:dyDescent="0.25">
      <c r="B18" s="2" t="s">
        <v>15</v>
      </c>
      <c r="C18" s="2" t="s">
        <v>191</v>
      </c>
      <c r="D18" s="2" t="s">
        <v>192</v>
      </c>
      <c r="E18" s="4">
        <v>100</v>
      </c>
      <c r="F18" s="4">
        <v>100</v>
      </c>
      <c r="G18" s="4">
        <v>100</v>
      </c>
      <c r="H18" s="4">
        <v>5</v>
      </c>
      <c r="I18" s="1" t="s">
        <v>21</v>
      </c>
      <c r="J18" s="3"/>
    </row>
    <row r="19" spans="2:10" s="10" customFormat="1" ht="38.25" x14ac:dyDescent="0.25">
      <c r="B19" s="2" t="s">
        <v>15</v>
      </c>
      <c r="C19" s="2" t="s">
        <v>269</v>
      </c>
      <c r="D19" s="2" t="s">
        <v>270</v>
      </c>
      <c r="E19" s="4">
        <v>100</v>
      </c>
      <c r="F19" s="4">
        <v>100</v>
      </c>
      <c r="G19" s="4">
        <v>100</v>
      </c>
      <c r="H19" s="4">
        <v>5</v>
      </c>
      <c r="I19" s="1" t="s">
        <v>21</v>
      </c>
      <c r="J19" s="3"/>
    </row>
    <row r="20" spans="2:10" s="10" customFormat="1" ht="25.5" x14ac:dyDescent="0.25">
      <c r="B20" s="2" t="s">
        <v>24</v>
      </c>
      <c r="C20" s="2" t="s">
        <v>203</v>
      </c>
      <c r="D20" s="2" t="s">
        <v>271</v>
      </c>
      <c r="E20" s="4">
        <v>100</v>
      </c>
      <c r="F20" s="4">
        <v>100</v>
      </c>
      <c r="G20" s="4">
        <v>100</v>
      </c>
      <c r="H20" s="4">
        <v>2</v>
      </c>
      <c r="I20" s="1" t="s">
        <v>21</v>
      </c>
      <c r="J20" s="3"/>
    </row>
    <row r="21" spans="2:10" s="10" customFormat="1" ht="25.5" x14ac:dyDescent="0.25">
      <c r="B21" s="2" t="s">
        <v>24</v>
      </c>
      <c r="C21" s="2" t="s">
        <v>205</v>
      </c>
      <c r="D21" s="2" t="s">
        <v>206</v>
      </c>
      <c r="E21" s="4">
        <v>100</v>
      </c>
      <c r="F21" s="4">
        <v>100</v>
      </c>
      <c r="G21" s="4">
        <v>100</v>
      </c>
      <c r="H21" s="4">
        <v>3</v>
      </c>
      <c r="I21" s="1" t="s">
        <v>21</v>
      </c>
      <c r="J21" s="3"/>
    </row>
    <row r="22" spans="2:10" s="10" customFormat="1" x14ac:dyDescent="0.25">
      <c r="B22" s="2" t="s">
        <v>24</v>
      </c>
      <c r="C22" s="2" t="s">
        <v>36</v>
      </c>
      <c r="D22" s="2" t="s">
        <v>34</v>
      </c>
      <c r="E22" s="4">
        <v>100</v>
      </c>
      <c r="F22" s="4">
        <v>100</v>
      </c>
      <c r="G22" s="4">
        <v>100</v>
      </c>
      <c r="H22" s="4">
        <v>3</v>
      </c>
      <c r="I22" s="1" t="s">
        <v>21</v>
      </c>
      <c r="J22" s="3"/>
    </row>
    <row r="23" spans="2:10" s="10" customFormat="1" x14ac:dyDescent="0.25">
      <c r="B23" s="2" t="s">
        <v>22</v>
      </c>
      <c r="C23" s="2" t="s">
        <v>127</v>
      </c>
      <c r="D23" s="2" t="s">
        <v>207</v>
      </c>
      <c r="E23" s="4">
        <v>100</v>
      </c>
      <c r="F23" s="4">
        <v>100</v>
      </c>
      <c r="G23" s="4">
        <v>100</v>
      </c>
      <c r="H23" s="4">
        <v>2</v>
      </c>
      <c r="I23" s="1" t="s">
        <v>21</v>
      </c>
      <c r="J23" s="3"/>
    </row>
    <row r="24" spans="2:10" s="10" customFormat="1" x14ac:dyDescent="0.25">
      <c r="B24" s="2" t="s">
        <v>22</v>
      </c>
      <c r="C24" s="2" t="s">
        <v>144</v>
      </c>
      <c r="D24" s="2" t="s">
        <v>272</v>
      </c>
      <c r="E24" s="4">
        <v>100</v>
      </c>
      <c r="F24" s="4">
        <v>100</v>
      </c>
      <c r="G24" s="4">
        <v>100</v>
      </c>
      <c r="H24" s="4">
        <v>2</v>
      </c>
      <c r="I24" s="1" t="s">
        <v>21</v>
      </c>
      <c r="J24" s="3"/>
    </row>
    <row r="25" spans="2:10" s="10" customFormat="1" ht="25.5" x14ac:dyDescent="0.25">
      <c r="B25" s="2" t="s">
        <v>22</v>
      </c>
      <c r="C25" s="2" t="s">
        <v>131</v>
      </c>
      <c r="D25" s="2" t="s">
        <v>208</v>
      </c>
      <c r="E25" s="4">
        <v>100</v>
      </c>
      <c r="F25" s="4">
        <v>100</v>
      </c>
      <c r="G25" s="4">
        <v>100</v>
      </c>
      <c r="H25" s="4">
        <v>2</v>
      </c>
      <c r="I25" s="1" t="s">
        <v>21</v>
      </c>
      <c r="J25" s="3"/>
    </row>
    <row r="26" spans="2:10" s="10" customFormat="1" ht="25.5" x14ac:dyDescent="0.25">
      <c r="B26" s="2" t="s">
        <v>22</v>
      </c>
      <c r="C26" s="2" t="s">
        <v>209</v>
      </c>
      <c r="D26" s="2" t="s">
        <v>210</v>
      </c>
      <c r="E26" s="4">
        <v>100</v>
      </c>
      <c r="F26" s="4">
        <v>100</v>
      </c>
      <c r="G26" s="4">
        <v>100</v>
      </c>
      <c r="H26" s="4">
        <v>2</v>
      </c>
      <c r="I26" s="1" t="s">
        <v>21</v>
      </c>
      <c r="J26" s="3"/>
    </row>
    <row r="27" spans="2:10" s="10" customFormat="1" ht="25.5" x14ac:dyDescent="0.25">
      <c r="B27" s="2" t="s">
        <v>22</v>
      </c>
      <c r="C27" s="2" t="s">
        <v>48</v>
      </c>
      <c r="D27" s="2" t="s">
        <v>42</v>
      </c>
      <c r="E27" s="4">
        <v>100</v>
      </c>
      <c r="F27" s="4">
        <v>100</v>
      </c>
      <c r="G27" s="4">
        <v>100</v>
      </c>
      <c r="H27" s="4">
        <v>2</v>
      </c>
      <c r="I27" s="1" t="s">
        <v>21</v>
      </c>
      <c r="J27" s="3"/>
    </row>
    <row r="28" spans="2:10" s="10" customFormat="1" x14ac:dyDescent="0.25">
      <c r="B28" s="2" t="s">
        <v>22</v>
      </c>
      <c r="C28" s="2" t="s">
        <v>31</v>
      </c>
      <c r="D28" s="2" t="s">
        <v>73</v>
      </c>
      <c r="E28" s="4">
        <v>100</v>
      </c>
      <c r="F28" s="4">
        <v>100</v>
      </c>
      <c r="G28" s="4">
        <v>100</v>
      </c>
      <c r="H28" s="4">
        <v>3</v>
      </c>
      <c r="I28" s="1" t="s">
        <v>21</v>
      </c>
      <c r="J28" s="3"/>
    </row>
    <row r="29" spans="2:10" s="10" customFormat="1" ht="25.5" x14ac:dyDescent="0.25">
      <c r="B29" s="2" t="s">
        <v>36</v>
      </c>
      <c r="C29" s="2" t="s">
        <v>50</v>
      </c>
      <c r="D29" s="2" t="s">
        <v>211</v>
      </c>
      <c r="E29" s="4">
        <v>100</v>
      </c>
      <c r="F29" s="4">
        <v>100</v>
      </c>
      <c r="G29" s="4">
        <v>100</v>
      </c>
      <c r="H29" s="4">
        <v>5</v>
      </c>
      <c r="I29" s="1" t="s">
        <v>21</v>
      </c>
      <c r="J29" s="3"/>
    </row>
    <row r="30" spans="2:10" s="10" customFormat="1" ht="25.5" x14ac:dyDescent="0.25">
      <c r="B30" s="2" t="s">
        <v>25</v>
      </c>
      <c r="C30" s="2" t="s">
        <v>133</v>
      </c>
      <c r="D30" s="2" t="s">
        <v>273</v>
      </c>
      <c r="E30" s="4">
        <v>100</v>
      </c>
      <c r="F30" s="4">
        <v>100</v>
      </c>
      <c r="G30" s="4">
        <v>100</v>
      </c>
      <c r="H30" s="4">
        <v>5</v>
      </c>
      <c r="I30" s="1" t="s">
        <v>21</v>
      </c>
      <c r="J30" s="3"/>
    </row>
    <row r="31" spans="2:10" s="10" customFormat="1" x14ac:dyDescent="0.25">
      <c r="B31" s="2" t="s">
        <v>25</v>
      </c>
      <c r="C31" s="2" t="s">
        <v>135</v>
      </c>
      <c r="D31" s="2" t="s">
        <v>274</v>
      </c>
      <c r="E31" s="4">
        <v>100</v>
      </c>
      <c r="F31" s="4">
        <v>100</v>
      </c>
      <c r="G31" s="4">
        <v>100</v>
      </c>
      <c r="H31" s="4">
        <v>2</v>
      </c>
      <c r="I31" s="1" t="s">
        <v>21</v>
      </c>
      <c r="J31" s="3"/>
    </row>
    <row r="32" spans="2:10" s="10" customFormat="1" x14ac:dyDescent="0.25">
      <c r="B32" s="2" t="s">
        <v>4</v>
      </c>
      <c r="C32" s="2" t="s">
        <v>86</v>
      </c>
      <c r="D32" s="2" t="s">
        <v>87</v>
      </c>
      <c r="E32" s="4">
        <v>100</v>
      </c>
      <c r="F32" s="4">
        <v>100</v>
      </c>
      <c r="G32" s="4">
        <v>100</v>
      </c>
      <c r="H32" s="4">
        <v>5</v>
      </c>
      <c r="I32" s="1" t="s">
        <v>21</v>
      </c>
      <c r="J32" s="3"/>
    </row>
    <row r="33" spans="2:10" s="10" customFormat="1" ht="25.5" x14ac:dyDescent="0.25">
      <c r="B33" s="2" t="s">
        <v>149</v>
      </c>
      <c r="C33" s="2" t="s">
        <v>212</v>
      </c>
      <c r="D33" s="2" t="s">
        <v>213</v>
      </c>
      <c r="E33" s="4">
        <v>100</v>
      </c>
      <c r="F33" s="4">
        <v>100</v>
      </c>
      <c r="G33" s="4">
        <v>100</v>
      </c>
      <c r="H33" s="4">
        <v>2</v>
      </c>
      <c r="I33" s="1" t="s">
        <v>21</v>
      </c>
      <c r="J33" s="3"/>
    </row>
    <row r="34" spans="2:10" s="10" customFormat="1" x14ac:dyDescent="0.25">
      <c r="B34" s="2" t="s">
        <v>26</v>
      </c>
      <c r="C34" s="2" t="s">
        <v>27</v>
      </c>
      <c r="D34" s="2" t="s">
        <v>52</v>
      </c>
      <c r="E34" s="4">
        <v>100</v>
      </c>
      <c r="F34" s="4">
        <v>100</v>
      </c>
      <c r="G34" s="4">
        <v>100</v>
      </c>
      <c r="H34" s="4">
        <v>1</v>
      </c>
      <c r="I34" s="1" t="s">
        <v>21</v>
      </c>
      <c r="J34" s="3"/>
    </row>
    <row r="35" spans="2:10" s="10" customFormat="1" x14ac:dyDescent="0.25">
      <c r="B35" s="2" t="s">
        <v>26</v>
      </c>
      <c r="C35" s="2" t="s">
        <v>49</v>
      </c>
      <c r="D35" s="2" t="s">
        <v>30</v>
      </c>
      <c r="E35" s="4">
        <v>100</v>
      </c>
      <c r="F35" s="4">
        <v>100</v>
      </c>
      <c r="G35" s="4">
        <v>100</v>
      </c>
      <c r="H35" s="4">
        <v>1</v>
      </c>
      <c r="I35" s="1" t="s">
        <v>21</v>
      </c>
      <c r="J35" s="3"/>
    </row>
    <row r="36" spans="2:10" s="10" customFormat="1" x14ac:dyDescent="0.25">
      <c r="B36" s="2" t="s">
        <v>26</v>
      </c>
      <c r="C36" s="2" t="s">
        <v>28</v>
      </c>
      <c r="D36" s="2" t="s">
        <v>275</v>
      </c>
      <c r="E36" s="4">
        <v>100</v>
      </c>
      <c r="F36" s="4">
        <v>100</v>
      </c>
      <c r="G36" s="4">
        <v>100</v>
      </c>
      <c r="H36" s="4">
        <v>1</v>
      </c>
      <c r="I36" s="1" t="s">
        <v>21</v>
      </c>
      <c r="J36" s="3"/>
    </row>
    <row r="37" spans="2:10" ht="15.75" x14ac:dyDescent="0.25">
      <c r="B37" s="14"/>
      <c r="C37" s="14"/>
      <c r="D37" s="14"/>
      <c r="E37" s="15"/>
      <c r="F37" s="15"/>
      <c r="G37" s="15"/>
      <c r="H37" s="16">
        <f>SUM(H11:H36)</f>
        <v>100</v>
      </c>
      <c r="I37" s="14"/>
      <c r="J37" s="14"/>
    </row>
  </sheetData>
  <mergeCells count="10">
    <mergeCell ref="G8:H8"/>
    <mergeCell ref="I8:J8"/>
    <mergeCell ref="B2:J3"/>
    <mergeCell ref="G4:H4"/>
    <mergeCell ref="I4:J4"/>
    <mergeCell ref="B6:C6"/>
    <mergeCell ref="G6:J6"/>
    <mergeCell ref="G7:H7"/>
    <mergeCell ref="I7:J7"/>
    <mergeCell ref="D4:F4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1CB13-94AF-4FAA-981F-840835ABACD2}">
  <dimension ref="B2:T46"/>
  <sheetViews>
    <sheetView topLeftCell="C31" zoomScaleNormal="100" workbookViewId="0">
      <selection activeCell="H11" sqref="H11:H45"/>
    </sheetView>
  </sheetViews>
  <sheetFormatPr defaultColWidth="9.28515625" defaultRowHeight="12.75" x14ac:dyDescent="0.25"/>
  <cols>
    <col min="1" max="1" width="2.85546875" style="8" customWidth="1"/>
    <col min="2" max="2" width="32.28515625" style="8" bestFit="1" customWidth="1"/>
    <col min="3" max="3" width="35.42578125" style="8" bestFit="1" customWidth="1"/>
    <col min="4" max="4" width="58.28515625" style="8" customWidth="1"/>
    <col min="5" max="5" width="15.42578125" style="8" customWidth="1"/>
    <col min="6" max="6" width="15.42578125" style="9" customWidth="1"/>
    <col min="7" max="7" width="16" style="9" bestFit="1" customWidth="1"/>
    <col min="8" max="8" width="13.140625" style="9" bestFit="1" customWidth="1"/>
    <col min="9" max="9" width="9.7109375" style="9" bestFit="1" customWidth="1"/>
    <col min="10" max="10" width="10.42578125" style="9" bestFit="1" customWidth="1"/>
    <col min="11" max="16384" width="9.28515625" style="8"/>
  </cols>
  <sheetData>
    <row r="2" spans="2:10" x14ac:dyDescent="0.25">
      <c r="B2" s="49" t="s">
        <v>6</v>
      </c>
      <c r="C2" s="49"/>
      <c r="D2" s="49"/>
      <c r="E2" s="49"/>
      <c r="F2" s="49"/>
      <c r="G2" s="49"/>
      <c r="H2" s="49"/>
      <c r="I2" s="49"/>
      <c r="J2" s="49"/>
    </row>
    <row r="3" spans="2:10" x14ac:dyDescent="0.25">
      <c r="B3" s="49"/>
      <c r="C3" s="49"/>
      <c r="D3" s="49"/>
      <c r="E3" s="49"/>
      <c r="F3" s="49"/>
      <c r="G3" s="49"/>
      <c r="H3" s="49"/>
      <c r="I3" s="49"/>
      <c r="J3" s="49"/>
    </row>
    <row r="4" spans="2:10" s="10" customFormat="1" ht="15" customHeight="1" x14ac:dyDescent="0.25">
      <c r="B4" s="18" t="s">
        <v>7</v>
      </c>
      <c r="C4" s="27">
        <v>2021</v>
      </c>
      <c r="D4" s="43" t="s">
        <v>8</v>
      </c>
      <c r="E4" s="55"/>
      <c r="F4" s="44"/>
      <c r="G4" s="50" t="s">
        <v>9</v>
      </c>
      <c r="H4" s="51"/>
      <c r="I4" s="52">
        <f>H46/100</f>
        <v>1</v>
      </c>
      <c r="J4" s="52"/>
    </row>
    <row r="5" spans="2:10" x14ac:dyDescent="0.25">
      <c r="B5" s="9"/>
      <c r="C5" s="9"/>
    </row>
    <row r="6" spans="2:10" s="10" customFormat="1" ht="15" customHeight="1" x14ac:dyDescent="0.25">
      <c r="B6" s="53" t="s">
        <v>11</v>
      </c>
      <c r="C6" s="53"/>
      <c r="F6" s="32"/>
      <c r="G6" s="50" t="s">
        <v>10</v>
      </c>
      <c r="H6" s="54"/>
      <c r="I6" s="54"/>
      <c r="J6" s="51"/>
    </row>
    <row r="7" spans="2:10" s="10" customFormat="1" ht="15" customHeight="1" x14ac:dyDescent="0.25">
      <c r="B7" s="19" t="s">
        <v>12</v>
      </c>
      <c r="C7" s="24" t="s">
        <v>55</v>
      </c>
      <c r="F7" s="32"/>
      <c r="G7" s="43" t="s">
        <v>12</v>
      </c>
      <c r="H7" s="44"/>
      <c r="I7" s="41" t="s">
        <v>56</v>
      </c>
      <c r="J7" s="42"/>
    </row>
    <row r="8" spans="2:10" s="10" customFormat="1" ht="15" customHeight="1" x14ac:dyDescent="0.25">
      <c r="B8" s="17" t="s">
        <v>13</v>
      </c>
      <c r="C8" s="21" t="s">
        <v>57</v>
      </c>
      <c r="F8" s="32"/>
      <c r="G8" s="45" t="s">
        <v>13</v>
      </c>
      <c r="H8" s="46"/>
      <c r="I8" s="47" t="s">
        <v>58</v>
      </c>
      <c r="J8" s="48"/>
    </row>
    <row r="10" spans="2:10" ht="25.5" x14ac:dyDescent="0.25">
      <c r="B10" s="12" t="s">
        <v>0</v>
      </c>
      <c r="C10" s="13" t="s">
        <v>1</v>
      </c>
      <c r="D10" s="13" t="s">
        <v>2</v>
      </c>
      <c r="E10" s="28" t="s">
        <v>323</v>
      </c>
      <c r="F10" s="12" t="s">
        <v>324</v>
      </c>
      <c r="G10" s="12" t="s">
        <v>54</v>
      </c>
      <c r="H10" s="12" t="s">
        <v>3</v>
      </c>
      <c r="I10" s="12" t="s">
        <v>14</v>
      </c>
      <c r="J10" s="12" t="s">
        <v>5</v>
      </c>
    </row>
    <row r="11" spans="2:10" s="10" customFormat="1" x14ac:dyDescent="0.25">
      <c r="B11" s="3" t="s">
        <v>17</v>
      </c>
      <c r="C11" s="6" t="s">
        <v>19</v>
      </c>
      <c r="D11" s="6" t="s">
        <v>20</v>
      </c>
      <c r="E11" s="1">
        <v>1111686.96</v>
      </c>
      <c r="F11" s="1">
        <f>IF(E11&lt;&gt;100,E11/2,E11)</f>
        <v>555843.48</v>
      </c>
      <c r="G11" s="25">
        <f>IF(F11&lt;&gt;100,F11/2,F11)</f>
        <v>277921.74</v>
      </c>
      <c r="H11" s="1">
        <v>5</v>
      </c>
      <c r="I11" s="1" t="s">
        <v>21</v>
      </c>
      <c r="J11" s="3"/>
    </row>
    <row r="12" spans="2:10" s="10" customFormat="1" x14ac:dyDescent="0.25">
      <c r="B12" s="3" t="s">
        <v>17</v>
      </c>
      <c r="C12" s="6" t="s">
        <v>18</v>
      </c>
      <c r="D12" s="6" t="s">
        <v>59</v>
      </c>
      <c r="E12" s="1">
        <v>906409.67999999993</v>
      </c>
      <c r="F12" s="1">
        <f t="shared" ref="F12:F45" si="0">IF(E12&lt;&gt;100,E12/2,E12)</f>
        <v>453204.83999999997</v>
      </c>
      <c r="G12" s="25">
        <f t="shared" ref="G12:G45" si="1">IF(F12&lt;&gt;100,F12/2,F12)</f>
        <v>226602.41999999998</v>
      </c>
      <c r="H12" s="1">
        <v>5</v>
      </c>
      <c r="I12" s="1" t="s">
        <v>21</v>
      </c>
      <c r="J12" s="3"/>
    </row>
    <row r="13" spans="2:10" s="10" customFormat="1" x14ac:dyDescent="0.25">
      <c r="B13" s="3" t="s">
        <v>17</v>
      </c>
      <c r="C13" s="6" t="s">
        <v>35</v>
      </c>
      <c r="D13" s="6" t="s">
        <v>41</v>
      </c>
      <c r="E13" s="1">
        <v>2018096.64</v>
      </c>
      <c r="F13" s="1">
        <f t="shared" si="0"/>
        <v>1009048.32</v>
      </c>
      <c r="G13" s="25">
        <f t="shared" si="1"/>
        <v>504524.16</v>
      </c>
      <c r="H13" s="1">
        <v>5</v>
      </c>
      <c r="I13" s="1" t="s">
        <v>21</v>
      </c>
      <c r="J13" s="3"/>
    </row>
    <row r="14" spans="2:10" s="10" customFormat="1" x14ac:dyDescent="0.25">
      <c r="B14" s="3" t="s">
        <v>17</v>
      </c>
      <c r="C14" s="6" t="s">
        <v>60</v>
      </c>
      <c r="D14" s="6" t="s">
        <v>61</v>
      </c>
      <c r="E14" s="1">
        <v>716782.68</v>
      </c>
      <c r="F14" s="1">
        <f t="shared" si="0"/>
        <v>358391.34</v>
      </c>
      <c r="G14" s="25">
        <f t="shared" si="1"/>
        <v>179195.67</v>
      </c>
      <c r="H14" s="1">
        <v>5</v>
      </c>
      <c r="I14" s="1" t="s">
        <v>21</v>
      </c>
      <c r="J14" s="3"/>
    </row>
    <row r="15" spans="2:10" s="10" customFormat="1" ht="76.5" x14ac:dyDescent="0.25">
      <c r="B15" s="3" t="s">
        <v>15</v>
      </c>
      <c r="C15" s="6" t="s">
        <v>16</v>
      </c>
      <c r="D15" s="6" t="s">
        <v>44</v>
      </c>
      <c r="E15" s="1" t="s">
        <v>329</v>
      </c>
      <c r="F15" s="1">
        <v>934</v>
      </c>
      <c r="G15" s="29">
        <f t="shared" si="1"/>
        <v>467</v>
      </c>
      <c r="H15" s="1">
        <v>3</v>
      </c>
      <c r="I15" s="1" t="s">
        <v>21</v>
      </c>
      <c r="J15" s="3"/>
    </row>
    <row r="16" spans="2:10" s="10" customFormat="1" ht="76.5" x14ac:dyDescent="0.25">
      <c r="B16" s="3" t="s">
        <v>15</v>
      </c>
      <c r="C16" s="6" t="s">
        <v>16</v>
      </c>
      <c r="D16" s="6" t="s">
        <v>45</v>
      </c>
      <c r="E16" s="1" t="s">
        <v>330</v>
      </c>
      <c r="F16" s="1">
        <v>329</v>
      </c>
      <c r="G16" s="29">
        <f t="shared" si="1"/>
        <v>164.5</v>
      </c>
      <c r="H16" s="1">
        <v>3</v>
      </c>
      <c r="I16" s="1" t="s">
        <v>21</v>
      </c>
      <c r="J16" s="3"/>
    </row>
    <row r="17" spans="2:20" s="10" customFormat="1" ht="38.25" x14ac:dyDescent="0.25">
      <c r="B17" s="3" t="s">
        <v>15</v>
      </c>
      <c r="C17" s="6" t="s">
        <v>38</v>
      </c>
      <c r="D17" s="6" t="s">
        <v>62</v>
      </c>
      <c r="E17" s="1" t="s">
        <v>331</v>
      </c>
      <c r="F17" s="1">
        <f>(45+4)/2</f>
        <v>24.5</v>
      </c>
      <c r="G17" s="29">
        <f t="shared" si="1"/>
        <v>12.25</v>
      </c>
      <c r="H17" s="1">
        <v>3</v>
      </c>
      <c r="I17" s="1" t="s">
        <v>21</v>
      </c>
      <c r="J17" s="3"/>
    </row>
    <row r="18" spans="2:20" s="10" customFormat="1" ht="38.25" x14ac:dyDescent="0.25">
      <c r="B18" s="3" t="s">
        <v>15</v>
      </c>
      <c r="C18" s="6" t="s">
        <v>38</v>
      </c>
      <c r="D18" s="6" t="s">
        <v>63</v>
      </c>
      <c r="E18" s="1" t="s">
        <v>332</v>
      </c>
      <c r="F18" s="1">
        <f>(15+7)/2</f>
        <v>11</v>
      </c>
      <c r="G18" s="29">
        <f t="shared" si="1"/>
        <v>5.5</v>
      </c>
      <c r="H18" s="1">
        <v>3</v>
      </c>
      <c r="I18" s="1" t="s">
        <v>21</v>
      </c>
      <c r="J18" s="3"/>
    </row>
    <row r="19" spans="2:20" s="10" customFormat="1" x14ac:dyDescent="0.25">
      <c r="B19" s="3" t="s">
        <v>15</v>
      </c>
      <c r="C19" s="6" t="s">
        <v>39</v>
      </c>
      <c r="D19" s="3" t="s">
        <v>46</v>
      </c>
      <c r="E19" s="1">
        <v>0.5</v>
      </c>
      <c r="F19" s="1">
        <f t="shared" si="0"/>
        <v>0.25</v>
      </c>
      <c r="G19" s="29">
        <f t="shared" si="1"/>
        <v>0.125</v>
      </c>
      <c r="H19" s="1">
        <v>3</v>
      </c>
      <c r="I19" s="1" t="s">
        <v>21</v>
      </c>
      <c r="J19" s="3"/>
    </row>
    <row r="20" spans="2:20" s="10" customFormat="1" ht="38.25" x14ac:dyDescent="0.25">
      <c r="B20" s="2" t="s">
        <v>15</v>
      </c>
      <c r="C20" s="2" t="s">
        <v>39</v>
      </c>
      <c r="D20" s="2" t="s">
        <v>47</v>
      </c>
      <c r="E20" s="4" t="s">
        <v>333</v>
      </c>
      <c r="F20" s="1">
        <f>(336+142)/2</f>
        <v>239</v>
      </c>
      <c r="G20" s="29">
        <f t="shared" si="1"/>
        <v>119.5</v>
      </c>
      <c r="H20" s="4">
        <v>3</v>
      </c>
      <c r="I20" s="1" t="s">
        <v>21</v>
      </c>
      <c r="J20" s="3"/>
    </row>
    <row r="21" spans="2:20" s="10" customFormat="1" ht="38.25" x14ac:dyDescent="0.25">
      <c r="B21" s="3" t="s">
        <v>15</v>
      </c>
      <c r="C21" s="3" t="s">
        <v>40</v>
      </c>
      <c r="D21" s="3" t="s">
        <v>64</v>
      </c>
      <c r="E21" s="1" t="s">
        <v>334</v>
      </c>
      <c r="F21" s="1">
        <f>(2083+410)/2</f>
        <v>1246.5</v>
      </c>
      <c r="G21" s="29">
        <f t="shared" si="1"/>
        <v>623.25</v>
      </c>
      <c r="H21" s="1">
        <v>3</v>
      </c>
      <c r="I21" s="1" t="s">
        <v>21</v>
      </c>
      <c r="J21" s="3"/>
    </row>
    <row r="22" spans="2:20" s="10" customFormat="1" x14ac:dyDescent="0.25">
      <c r="B22" s="3" t="s">
        <v>15</v>
      </c>
      <c r="C22" s="6" t="s">
        <v>65</v>
      </c>
      <c r="D22" s="3" t="s">
        <v>66</v>
      </c>
      <c r="E22" s="1">
        <v>100</v>
      </c>
      <c r="F22" s="1">
        <f t="shared" si="0"/>
        <v>100</v>
      </c>
      <c r="G22" s="29">
        <f t="shared" si="1"/>
        <v>100</v>
      </c>
      <c r="H22" s="1">
        <v>3</v>
      </c>
      <c r="I22" s="1" t="s">
        <v>21</v>
      </c>
      <c r="J22" s="3"/>
    </row>
    <row r="23" spans="2:20" s="10" customFormat="1" x14ac:dyDescent="0.25">
      <c r="B23" s="2" t="s">
        <v>15</v>
      </c>
      <c r="C23" s="6" t="s">
        <v>65</v>
      </c>
      <c r="D23" s="2" t="s">
        <v>67</v>
      </c>
      <c r="E23" s="4">
        <v>50</v>
      </c>
      <c r="F23" s="1">
        <f t="shared" si="0"/>
        <v>25</v>
      </c>
      <c r="G23" s="29">
        <f t="shared" si="1"/>
        <v>12.5</v>
      </c>
      <c r="H23" s="4">
        <v>3</v>
      </c>
      <c r="I23" s="1" t="s">
        <v>21</v>
      </c>
      <c r="J23" s="3"/>
      <c r="P23" s="11"/>
      <c r="Q23" s="11"/>
      <c r="R23" s="11"/>
      <c r="S23" s="11"/>
      <c r="T23" s="11"/>
    </row>
    <row r="24" spans="2:20" s="10" customFormat="1" x14ac:dyDescent="0.25">
      <c r="B24" s="2" t="s">
        <v>15</v>
      </c>
      <c r="C24" s="2" t="s">
        <v>68</v>
      </c>
      <c r="D24" s="2" t="s">
        <v>68</v>
      </c>
      <c r="E24" s="4">
        <v>100</v>
      </c>
      <c r="F24" s="1">
        <f t="shared" si="0"/>
        <v>100</v>
      </c>
      <c r="G24" s="29">
        <f t="shared" si="1"/>
        <v>100</v>
      </c>
      <c r="H24" s="4">
        <v>3</v>
      </c>
      <c r="I24" s="1" t="s">
        <v>21</v>
      </c>
      <c r="J24" s="3"/>
    </row>
    <row r="25" spans="2:20" s="10" customFormat="1" x14ac:dyDescent="0.25">
      <c r="B25" s="2" t="s">
        <v>15</v>
      </c>
      <c r="C25" s="2" t="s">
        <v>53</v>
      </c>
      <c r="D25" s="2" t="s">
        <v>53</v>
      </c>
      <c r="E25" s="4">
        <v>120</v>
      </c>
      <c r="F25" s="1">
        <f t="shared" si="0"/>
        <v>60</v>
      </c>
      <c r="G25" s="29">
        <f t="shared" si="1"/>
        <v>30</v>
      </c>
      <c r="H25" s="4">
        <v>3</v>
      </c>
      <c r="I25" s="1" t="s">
        <v>21</v>
      </c>
      <c r="J25" s="3"/>
    </row>
    <row r="26" spans="2:20" s="10" customFormat="1" ht="38.25" x14ac:dyDescent="0.25">
      <c r="B26" s="2" t="s">
        <v>24</v>
      </c>
      <c r="C26" s="2" t="s">
        <v>24</v>
      </c>
      <c r="D26" s="2" t="s">
        <v>32</v>
      </c>
      <c r="E26" s="4" t="s">
        <v>336</v>
      </c>
      <c r="F26" s="1">
        <f>(250+150)/2</f>
        <v>200</v>
      </c>
      <c r="G26" s="29">
        <f t="shared" si="1"/>
        <v>100</v>
      </c>
      <c r="H26" s="4">
        <v>2</v>
      </c>
      <c r="I26" s="1" t="s">
        <v>21</v>
      </c>
      <c r="J26" s="3"/>
    </row>
    <row r="27" spans="2:20" s="10" customFormat="1" ht="38.25" x14ac:dyDescent="0.25">
      <c r="B27" s="2" t="s">
        <v>24</v>
      </c>
      <c r="C27" s="2" t="s">
        <v>24</v>
      </c>
      <c r="D27" s="2" t="s">
        <v>33</v>
      </c>
      <c r="E27" s="4" t="s">
        <v>337</v>
      </c>
      <c r="F27" s="1">
        <f>(200+80)/2</f>
        <v>140</v>
      </c>
      <c r="G27" s="29">
        <f t="shared" si="1"/>
        <v>70</v>
      </c>
      <c r="H27" s="4">
        <v>3</v>
      </c>
      <c r="I27" s="1" t="s">
        <v>21</v>
      </c>
      <c r="J27" s="3"/>
    </row>
    <row r="28" spans="2:20" s="10" customFormat="1" ht="38.25" x14ac:dyDescent="0.25">
      <c r="B28" s="2" t="s">
        <v>24</v>
      </c>
      <c r="C28" s="2" t="s">
        <v>36</v>
      </c>
      <c r="D28" s="2" t="s">
        <v>34</v>
      </c>
      <c r="E28" s="4" t="s">
        <v>338</v>
      </c>
      <c r="F28" s="1">
        <f>(25+10)/2</f>
        <v>17.5</v>
      </c>
      <c r="G28" s="29">
        <f t="shared" si="1"/>
        <v>8.75</v>
      </c>
      <c r="H28" s="4">
        <v>3</v>
      </c>
      <c r="I28" s="1" t="s">
        <v>21</v>
      </c>
      <c r="J28" s="3"/>
    </row>
    <row r="29" spans="2:20" s="10" customFormat="1" ht="38.25" x14ac:dyDescent="0.25">
      <c r="B29" s="2" t="s">
        <v>24</v>
      </c>
      <c r="C29" s="2" t="s">
        <v>37</v>
      </c>
      <c r="D29" s="2" t="s">
        <v>69</v>
      </c>
      <c r="E29" s="4" t="s">
        <v>339</v>
      </c>
      <c r="F29" s="1">
        <f>(25+15)/2</f>
        <v>20</v>
      </c>
      <c r="G29" s="29">
        <f t="shared" si="1"/>
        <v>10</v>
      </c>
      <c r="H29" s="4">
        <v>3</v>
      </c>
      <c r="I29" s="1" t="s">
        <v>21</v>
      </c>
      <c r="J29" s="3"/>
    </row>
    <row r="30" spans="2:20" s="10" customFormat="1" x14ac:dyDescent="0.25">
      <c r="B30" s="2" t="s">
        <v>22</v>
      </c>
      <c r="C30" s="2" t="s">
        <v>144</v>
      </c>
      <c r="D30" s="2" t="s">
        <v>70</v>
      </c>
      <c r="E30" s="4">
        <v>100</v>
      </c>
      <c r="F30" s="1">
        <f t="shared" si="0"/>
        <v>100</v>
      </c>
      <c r="G30" s="29">
        <f t="shared" si="1"/>
        <v>100</v>
      </c>
      <c r="H30" s="4">
        <v>2</v>
      </c>
      <c r="I30" s="1" t="s">
        <v>21</v>
      </c>
      <c r="J30" s="3"/>
    </row>
    <row r="31" spans="2:20" s="10" customFormat="1" ht="25.5" x14ac:dyDescent="0.25">
      <c r="B31" s="2" t="s">
        <v>22</v>
      </c>
      <c r="C31" s="2" t="s">
        <v>71</v>
      </c>
      <c r="D31" s="2" t="s">
        <v>72</v>
      </c>
      <c r="E31" s="4">
        <v>100</v>
      </c>
      <c r="F31" s="1">
        <f t="shared" si="0"/>
        <v>100</v>
      </c>
      <c r="G31" s="29">
        <f t="shared" si="1"/>
        <v>100</v>
      </c>
      <c r="H31" s="4">
        <v>3</v>
      </c>
      <c r="I31" s="1" t="s">
        <v>21</v>
      </c>
      <c r="J31" s="3"/>
    </row>
    <row r="32" spans="2:20" s="10" customFormat="1" ht="25.5" x14ac:dyDescent="0.25">
      <c r="B32" s="2" t="s">
        <v>22</v>
      </c>
      <c r="C32" s="2" t="s">
        <v>23</v>
      </c>
      <c r="D32" s="2" t="s">
        <v>43</v>
      </c>
      <c r="E32" s="4">
        <v>100</v>
      </c>
      <c r="F32" s="1">
        <f t="shared" si="0"/>
        <v>100</v>
      </c>
      <c r="G32" s="29">
        <f t="shared" si="1"/>
        <v>100</v>
      </c>
      <c r="H32" s="4">
        <v>3</v>
      </c>
      <c r="I32" s="1" t="s">
        <v>21</v>
      </c>
      <c r="J32" s="3"/>
    </row>
    <row r="33" spans="2:10" s="10" customFormat="1" ht="25.5" x14ac:dyDescent="0.25">
      <c r="B33" s="2" t="s">
        <v>22</v>
      </c>
      <c r="C33" s="2" t="s">
        <v>48</v>
      </c>
      <c r="D33" s="2" t="s">
        <v>42</v>
      </c>
      <c r="E33" s="4">
        <v>100</v>
      </c>
      <c r="F33" s="1">
        <f t="shared" si="0"/>
        <v>100</v>
      </c>
      <c r="G33" s="29">
        <f t="shared" si="1"/>
        <v>100</v>
      </c>
      <c r="H33" s="4">
        <v>3</v>
      </c>
      <c r="I33" s="1" t="s">
        <v>21</v>
      </c>
      <c r="J33" s="3"/>
    </row>
    <row r="34" spans="2:10" s="10" customFormat="1" x14ac:dyDescent="0.25">
      <c r="B34" s="2" t="s">
        <v>22</v>
      </c>
      <c r="C34" s="2" t="s">
        <v>31</v>
      </c>
      <c r="D34" s="2" t="s">
        <v>73</v>
      </c>
      <c r="E34" s="4">
        <v>100</v>
      </c>
      <c r="F34" s="1">
        <f t="shared" si="0"/>
        <v>100</v>
      </c>
      <c r="G34" s="29">
        <f t="shared" si="1"/>
        <v>100</v>
      </c>
      <c r="H34" s="4">
        <v>3</v>
      </c>
      <c r="I34" s="1" t="s">
        <v>21</v>
      </c>
      <c r="J34" s="3"/>
    </row>
    <row r="35" spans="2:10" s="10" customFormat="1" ht="38.25" x14ac:dyDescent="0.25">
      <c r="B35" s="2" t="s">
        <v>36</v>
      </c>
      <c r="C35" s="2" t="s">
        <v>50</v>
      </c>
      <c r="D35" s="2" t="s">
        <v>74</v>
      </c>
      <c r="E35" s="4">
        <v>100</v>
      </c>
      <c r="F35" s="1">
        <f t="shared" si="0"/>
        <v>100</v>
      </c>
      <c r="G35" s="29">
        <f t="shared" si="1"/>
        <v>100</v>
      </c>
      <c r="H35" s="4">
        <v>2</v>
      </c>
      <c r="I35" s="1" t="s">
        <v>21</v>
      </c>
      <c r="J35" s="3"/>
    </row>
    <row r="36" spans="2:10" s="10" customFormat="1" ht="25.5" x14ac:dyDescent="0.25">
      <c r="B36" s="2" t="s">
        <v>36</v>
      </c>
      <c r="C36" s="2" t="s">
        <v>51</v>
      </c>
      <c r="D36" s="2" t="s">
        <v>75</v>
      </c>
      <c r="E36" s="4">
        <v>100</v>
      </c>
      <c r="F36" s="1">
        <f t="shared" si="0"/>
        <v>100</v>
      </c>
      <c r="G36" s="29">
        <f t="shared" si="1"/>
        <v>100</v>
      </c>
      <c r="H36" s="4">
        <v>2</v>
      </c>
      <c r="I36" s="1" t="s">
        <v>21</v>
      </c>
      <c r="J36" s="3"/>
    </row>
    <row r="37" spans="2:10" s="10" customFormat="1" x14ac:dyDescent="0.25">
      <c r="B37" s="7" t="s">
        <v>25</v>
      </c>
      <c r="C37" s="2" t="s">
        <v>76</v>
      </c>
      <c r="D37" s="2" t="s">
        <v>77</v>
      </c>
      <c r="E37" s="4" t="s">
        <v>340</v>
      </c>
      <c r="F37" s="1">
        <f t="shared" si="0"/>
        <v>12</v>
      </c>
      <c r="G37" s="29">
        <f t="shared" si="1"/>
        <v>6</v>
      </c>
      <c r="H37" s="4">
        <v>2</v>
      </c>
      <c r="I37" s="1" t="s">
        <v>21</v>
      </c>
      <c r="J37" s="3"/>
    </row>
    <row r="38" spans="2:10" s="10" customFormat="1" x14ac:dyDescent="0.25">
      <c r="B38" s="2" t="s">
        <v>78</v>
      </c>
      <c r="C38" s="2" t="s">
        <v>79</v>
      </c>
      <c r="D38" s="2" t="s">
        <v>80</v>
      </c>
      <c r="E38" s="4" t="s">
        <v>341</v>
      </c>
      <c r="F38" s="1">
        <v>42.5</v>
      </c>
      <c r="G38" s="29">
        <f t="shared" si="1"/>
        <v>21.25</v>
      </c>
      <c r="H38" s="4">
        <v>2</v>
      </c>
      <c r="I38" s="1" t="s">
        <v>21</v>
      </c>
      <c r="J38" s="2"/>
    </row>
    <row r="39" spans="2:10" s="10" customFormat="1" x14ac:dyDescent="0.25">
      <c r="B39" s="2" t="s">
        <v>78</v>
      </c>
      <c r="C39" s="2" t="s">
        <v>79</v>
      </c>
      <c r="D39" s="2" t="s">
        <v>81</v>
      </c>
      <c r="E39" s="4" t="s">
        <v>341</v>
      </c>
      <c r="F39" s="1">
        <v>42.5</v>
      </c>
      <c r="G39" s="29">
        <f t="shared" si="1"/>
        <v>21.25</v>
      </c>
      <c r="H39" s="4">
        <v>2</v>
      </c>
      <c r="I39" s="1" t="s">
        <v>21</v>
      </c>
      <c r="J39" s="2"/>
    </row>
    <row r="40" spans="2:10" s="10" customFormat="1" x14ac:dyDescent="0.25">
      <c r="B40" s="2" t="s">
        <v>78</v>
      </c>
      <c r="C40" s="2" t="s">
        <v>82</v>
      </c>
      <c r="D40" s="2" t="s">
        <v>83</v>
      </c>
      <c r="E40" s="4">
        <v>100</v>
      </c>
      <c r="F40" s="1">
        <f t="shared" si="0"/>
        <v>100</v>
      </c>
      <c r="G40" s="29">
        <f t="shared" si="1"/>
        <v>100</v>
      </c>
      <c r="H40" s="4">
        <v>2</v>
      </c>
      <c r="I40" s="1" t="s">
        <v>21</v>
      </c>
      <c r="J40" s="2"/>
    </row>
    <row r="41" spans="2:10" s="10" customFormat="1" x14ac:dyDescent="0.25">
      <c r="B41" s="2" t="s">
        <v>78</v>
      </c>
      <c r="C41" s="2" t="s">
        <v>84</v>
      </c>
      <c r="D41" s="2" t="s">
        <v>85</v>
      </c>
      <c r="E41" s="4">
        <v>100</v>
      </c>
      <c r="F41" s="1">
        <f t="shared" si="0"/>
        <v>100</v>
      </c>
      <c r="G41" s="29">
        <f t="shared" si="1"/>
        <v>100</v>
      </c>
      <c r="H41" s="4">
        <v>2</v>
      </c>
      <c r="I41" s="1" t="s">
        <v>21</v>
      </c>
      <c r="J41" s="2"/>
    </row>
    <row r="42" spans="2:10" s="10" customFormat="1" x14ac:dyDescent="0.25">
      <c r="B42" s="2" t="s">
        <v>4</v>
      </c>
      <c r="C42" s="2" t="s">
        <v>86</v>
      </c>
      <c r="D42" s="2" t="s">
        <v>87</v>
      </c>
      <c r="E42" s="4">
        <v>100</v>
      </c>
      <c r="F42" s="1">
        <f t="shared" si="0"/>
        <v>100</v>
      </c>
      <c r="G42" s="29">
        <f t="shared" si="1"/>
        <v>100</v>
      </c>
      <c r="H42" s="4">
        <v>2</v>
      </c>
      <c r="I42" s="1" t="s">
        <v>21</v>
      </c>
      <c r="J42" s="2"/>
    </row>
    <row r="43" spans="2:10" s="10" customFormat="1" x14ac:dyDescent="0.25">
      <c r="B43" s="2" t="s">
        <v>26</v>
      </c>
      <c r="C43" s="2" t="s">
        <v>27</v>
      </c>
      <c r="D43" s="2" t="s">
        <v>52</v>
      </c>
      <c r="E43" s="4">
        <v>100</v>
      </c>
      <c r="F43" s="1">
        <f t="shared" si="0"/>
        <v>100</v>
      </c>
      <c r="G43" s="29">
        <f t="shared" si="1"/>
        <v>100</v>
      </c>
      <c r="H43" s="4">
        <v>2</v>
      </c>
      <c r="I43" s="1" t="s">
        <v>21</v>
      </c>
      <c r="J43" s="2"/>
    </row>
    <row r="44" spans="2:10" s="10" customFormat="1" x14ac:dyDescent="0.25">
      <c r="B44" s="2" t="s">
        <v>26</v>
      </c>
      <c r="C44" s="2" t="s">
        <v>49</v>
      </c>
      <c r="D44" s="2" t="s">
        <v>30</v>
      </c>
      <c r="E44" s="4">
        <v>100</v>
      </c>
      <c r="F44" s="1">
        <f t="shared" si="0"/>
        <v>100</v>
      </c>
      <c r="G44" s="29">
        <f t="shared" si="1"/>
        <v>100</v>
      </c>
      <c r="H44" s="4">
        <v>2</v>
      </c>
      <c r="I44" s="1" t="s">
        <v>21</v>
      </c>
      <c r="J44" s="2"/>
    </row>
    <row r="45" spans="2:10" s="10" customFormat="1" x14ac:dyDescent="0.25">
      <c r="B45" s="2" t="s">
        <v>26</v>
      </c>
      <c r="C45" s="2" t="s">
        <v>28</v>
      </c>
      <c r="D45" s="2" t="s">
        <v>29</v>
      </c>
      <c r="E45" s="4">
        <v>100</v>
      </c>
      <c r="F45" s="1">
        <f t="shared" si="0"/>
        <v>100</v>
      </c>
      <c r="G45" s="29">
        <f t="shared" si="1"/>
        <v>100</v>
      </c>
      <c r="H45" s="4">
        <v>2</v>
      </c>
      <c r="I45" s="1" t="s">
        <v>21</v>
      </c>
      <c r="J45" s="2"/>
    </row>
    <row r="46" spans="2:10" ht="15.75" x14ac:dyDescent="0.25">
      <c r="B46" s="14"/>
      <c r="C46" s="14"/>
      <c r="D46" s="14"/>
      <c r="E46" s="14"/>
      <c r="F46" s="15"/>
      <c r="G46" s="15"/>
      <c r="H46" s="16">
        <f>SUM(H11:H45)</f>
        <v>100</v>
      </c>
      <c r="I46" s="14"/>
      <c r="J46" s="14"/>
    </row>
  </sheetData>
  <mergeCells count="10">
    <mergeCell ref="G8:H8"/>
    <mergeCell ref="I8:J8"/>
    <mergeCell ref="B2:J3"/>
    <mergeCell ref="G4:H4"/>
    <mergeCell ref="I4:J4"/>
    <mergeCell ref="B6:C6"/>
    <mergeCell ref="G6:J6"/>
    <mergeCell ref="G7:H7"/>
    <mergeCell ref="I7:J7"/>
    <mergeCell ref="D4:F4"/>
  </mergeCells>
  <phoneticPr fontId="7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5D1F4-7A32-4C9C-85CA-712EC68B52D4}">
  <dimension ref="B2:T33"/>
  <sheetViews>
    <sheetView zoomScaleNormal="100" workbookViewId="0">
      <selection activeCell="D18" sqref="D18"/>
    </sheetView>
  </sheetViews>
  <sheetFormatPr defaultColWidth="9.28515625" defaultRowHeight="12.75" x14ac:dyDescent="0.25"/>
  <cols>
    <col min="1" max="1" width="2.85546875" style="8" customWidth="1"/>
    <col min="2" max="2" width="32.28515625" style="8" bestFit="1" customWidth="1"/>
    <col min="3" max="3" width="33.28515625" style="8" bestFit="1" customWidth="1"/>
    <col min="4" max="4" width="58.28515625" style="8" customWidth="1"/>
    <col min="5" max="5" width="14.28515625" style="9" bestFit="1" customWidth="1"/>
    <col min="6" max="6" width="18" style="9" bestFit="1" customWidth="1"/>
    <col min="7" max="7" width="16" style="9" bestFit="1" customWidth="1"/>
    <col min="8" max="8" width="13.140625" style="9" bestFit="1" customWidth="1"/>
    <col min="9" max="9" width="9.7109375" style="9" bestFit="1" customWidth="1"/>
    <col min="10" max="10" width="10.42578125" style="9" bestFit="1" customWidth="1"/>
    <col min="11" max="16384" width="9.28515625" style="8"/>
  </cols>
  <sheetData>
    <row r="2" spans="2:20" x14ac:dyDescent="0.25">
      <c r="B2" s="49" t="s">
        <v>6</v>
      </c>
      <c r="C2" s="49"/>
      <c r="D2" s="49"/>
      <c r="E2" s="49"/>
      <c r="F2" s="49"/>
      <c r="G2" s="49"/>
      <c r="H2" s="49"/>
      <c r="I2" s="49"/>
      <c r="J2" s="49"/>
    </row>
    <row r="3" spans="2:20" x14ac:dyDescent="0.25">
      <c r="B3" s="49"/>
      <c r="C3" s="49"/>
      <c r="D3" s="49"/>
      <c r="E3" s="49"/>
      <c r="F3" s="49"/>
      <c r="G3" s="49"/>
      <c r="H3" s="49"/>
      <c r="I3" s="49"/>
      <c r="J3" s="49"/>
    </row>
    <row r="4" spans="2:20" s="10" customFormat="1" ht="15" customHeight="1" x14ac:dyDescent="0.25">
      <c r="B4" s="22" t="s">
        <v>7</v>
      </c>
      <c r="C4" s="27">
        <v>2021</v>
      </c>
      <c r="D4" s="43" t="s">
        <v>8</v>
      </c>
      <c r="E4" s="55"/>
      <c r="F4" s="44"/>
      <c r="G4" s="50" t="s">
        <v>9</v>
      </c>
      <c r="H4" s="51"/>
      <c r="I4" s="52">
        <f>H33/100</f>
        <v>1</v>
      </c>
      <c r="J4" s="52"/>
    </row>
    <row r="5" spans="2:20" x14ac:dyDescent="0.25">
      <c r="B5" s="9"/>
      <c r="C5" s="9"/>
    </row>
    <row r="6" spans="2:20" s="10" customFormat="1" ht="15" customHeight="1" x14ac:dyDescent="0.25">
      <c r="B6" s="53" t="s">
        <v>11</v>
      </c>
      <c r="C6" s="53"/>
      <c r="E6" s="32"/>
      <c r="F6" s="32"/>
      <c r="G6" s="50" t="s">
        <v>10</v>
      </c>
      <c r="H6" s="54"/>
      <c r="I6" s="54"/>
      <c r="J6" s="51"/>
    </row>
    <row r="7" spans="2:20" s="10" customFormat="1" ht="15" customHeight="1" x14ac:dyDescent="0.25">
      <c r="B7" s="23" t="s">
        <v>12</v>
      </c>
      <c r="C7" s="24" t="s">
        <v>288</v>
      </c>
      <c r="E7" s="32"/>
      <c r="F7" s="32"/>
      <c r="G7" s="58" t="s">
        <v>12</v>
      </c>
      <c r="H7" s="58"/>
      <c r="I7" s="61" t="s">
        <v>56</v>
      </c>
      <c r="J7" s="61"/>
    </row>
    <row r="8" spans="2:20" s="10" customFormat="1" ht="15" customHeight="1" x14ac:dyDescent="0.25">
      <c r="B8" s="20" t="s">
        <v>13</v>
      </c>
      <c r="C8" s="21" t="s">
        <v>289</v>
      </c>
      <c r="E8" s="32"/>
      <c r="F8" s="32"/>
      <c r="G8" s="56" t="s">
        <v>13</v>
      </c>
      <c r="H8" s="56"/>
      <c r="I8" s="60" t="s">
        <v>58</v>
      </c>
      <c r="J8" s="60"/>
    </row>
    <row r="10" spans="2:20" ht="25.5" x14ac:dyDescent="0.25">
      <c r="B10" s="12" t="s">
        <v>0</v>
      </c>
      <c r="C10" s="22" t="s">
        <v>1</v>
      </c>
      <c r="D10" s="22" t="s">
        <v>2</v>
      </c>
      <c r="E10" s="36" t="s">
        <v>323</v>
      </c>
      <c r="F10" s="36" t="s">
        <v>324</v>
      </c>
      <c r="G10" s="12" t="s">
        <v>54</v>
      </c>
      <c r="H10" s="12" t="s">
        <v>3</v>
      </c>
      <c r="I10" s="12" t="s">
        <v>14</v>
      </c>
      <c r="J10" s="12" t="s">
        <v>5</v>
      </c>
    </row>
    <row r="11" spans="2:20" s="10" customFormat="1" ht="25.5" x14ac:dyDescent="0.25">
      <c r="B11" s="2" t="s">
        <v>15</v>
      </c>
      <c r="C11" s="6" t="s">
        <v>284</v>
      </c>
      <c r="D11" s="2" t="s">
        <v>278</v>
      </c>
      <c r="E11" s="4">
        <v>100</v>
      </c>
      <c r="F11" s="4">
        <v>100</v>
      </c>
      <c r="G11" s="4">
        <v>100</v>
      </c>
      <c r="H11" s="4">
        <v>10</v>
      </c>
      <c r="I11" s="1" t="s">
        <v>21</v>
      </c>
      <c r="J11" s="3"/>
      <c r="P11" s="11"/>
      <c r="Q11" s="11"/>
      <c r="R11" s="11"/>
      <c r="S11" s="11"/>
      <c r="T11" s="11"/>
    </row>
    <row r="12" spans="2:20" s="10" customFormat="1" ht="25.5" x14ac:dyDescent="0.25">
      <c r="B12" s="2" t="s">
        <v>15</v>
      </c>
      <c r="C12" s="2" t="s">
        <v>286</v>
      </c>
      <c r="D12" s="2" t="s">
        <v>279</v>
      </c>
      <c r="E12" s="4">
        <v>100</v>
      </c>
      <c r="F12" s="4">
        <v>100</v>
      </c>
      <c r="G12" s="4">
        <v>100</v>
      </c>
      <c r="H12" s="4">
        <v>10</v>
      </c>
      <c r="I12" s="1" t="s">
        <v>21</v>
      </c>
      <c r="J12" s="3"/>
    </row>
    <row r="13" spans="2:20" s="10" customFormat="1" x14ac:dyDescent="0.25">
      <c r="B13" s="2" t="s">
        <v>15</v>
      </c>
      <c r="C13" s="2" t="s">
        <v>285</v>
      </c>
      <c r="D13" s="2" t="s">
        <v>280</v>
      </c>
      <c r="E13" s="4">
        <v>100</v>
      </c>
      <c r="F13" s="4">
        <v>100</v>
      </c>
      <c r="G13" s="4">
        <v>100</v>
      </c>
      <c r="H13" s="4">
        <v>10</v>
      </c>
      <c r="I13" s="1" t="s">
        <v>21</v>
      </c>
      <c r="J13" s="3"/>
    </row>
    <row r="14" spans="2:20" s="10" customFormat="1" x14ac:dyDescent="0.25">
      <c r="B14" s="2" t="s">
        <v>15</v>
      </c>
      <c r="C14" s="2" t="s">
        <v>191</v>
      </c>
      <c r="D14" s="2" t="s">
        <v>192</v>
      </c>
      <c r="E14" s="4">
        <v>100</v>
      </c>
      <c r="F14" s="4">
        <v>100</v>
      </c>
      <c r="G14" s="4">
        <v>100</v>
      </c>
      <c r="H14" s="4">
        <v>10</v>
      </c>
      <c r="I14" s="1" t="s">
        <v>21</v>
      </c>
      <c r="J14" s="3"/>
    </row>
    <row r="15" spans="2:20" s="10" customFormat="1" ht="25.5" x14ac:dyDescent="0.25">
      <c r="B15" s="2" t="s">
        <v>15</v>
      </c>
      <c r="C15" s="2" t="s">
        <v>193</v>
      </c>
      <c r="D15" s="2" t="s">
        <v>194</v>
      </c>
      <c r="E15" s="4">
        <v>100</v>
      </c>
      <c r="F15" s="4">
        <v>100</v>
      </c>
      <c r="G15" s="4">
        <v>100</v>
      </c>
      <c r="H15" s="4">
        <v>5</v>
      </c>
      <c r="I15" s="1" t="s">
        <v>21</v>
      </c>
      <c r="J15" s="3"/>
    </row>
    <row r="16" spans="2:20" s="10" customFormat="1" x14ac:dyDescent="0.25">
      <c r="B16" s="2" t="s">
        <v>15</v>
      </c>
      <c r="C16" s="2" t="s">
        <v>287</v>
      </c>
      <c r="D16" s="2" t="s">
        <v>281</v>
      </c>
      <c r="E16" s="4">
        <v>100</v>
      </c>
      <c r="F16" s="4">
        <v>100</v>
      </c>
      <c r="G16" s="4">
        <v>100</v>
      </c>
      <c r="H16" s="4">
        <v>10</v>
      </c>
      <c r="I16" s="1" t="s">
        <v>21</v>
      </c>
      <c r="J16" s="3"/>
    </row>
    <row r="17" spans="2:10" s="10" customFormat="1" ht="25.5" x14ac:dyDescent="0.25">
      <c r="B17" s="2" t="s">
        <v>24</v>
      </c>
      <c r="C17" s="2" t="s">
        <v>282</v>
      </c>
      <c r="D17" s="2" t="s">
        <v>204</v>
      </c>
      <c r="E17" s="4">
        <v>100</v>
      </c>
      <c r="F17" s="4">
        <v>100</v>
      </c>
      <c r="G17" s="4">
        <v>100</v>
      </c>
      <c r="H17" s="4">
        <v>5</v>
      </c>
      <c r="I17" s="1" t="s">
        <v>21</v>
      </c>
      <c r="J17" s="3"/>
    </row>
    <row r="18" spans="2:10" s="10" customFormat="1" ht="25.5" x14ac:dyDescent="0.25">
      <c r="B18" s="2" t="s">
        <v>24</v>
      </c>
      <c r="C18" s="2" t="s">
        <v>205</v>
      </c>
      <c r="D18" s="2" t="s">
        <v>206</v>
      </c>
      <c r="E18" s="4">
        <v>100</v>
      </c>
      <c r="F18" s="4">
        <v>100</v>
      </c>
      <c r="G18" s="4">
        <v>100</v>
      </c>
      <c r="H18" s="4">
        <v>5</v>
      </c>
      <c r="I18" s="1" t="s">
        <v>21</v>
      </c>
      <c r="J18" s="3"/>
    </row>
    <row r="19" spans="2:10" s="10" customFormat="1" x14ac:dyDescent="0.25">
      <c r="B19" s="2" t="s">
        <v>24</v>
      </c>
      <c r="C19" s="2" t="s">
        <v>127</v>
      </c>
      <c r="D19" s="2" t="s">
        <v>207</v>
      </c>
      <c r="E19" s="4">
        <v>100</v>
      </c>
      <c r="F19" s="4">
        <v>100</v>
      </c>
      <c r="G19" s="4">
        <v>100</v>
      </c>
      <c r="H19" s="4">
        <v>2</v>
      </c>
      <c r="I19" s="1" t="s">
        <v>21</v>
      </c>
      <c r="J19" s="3"/>
    </row>
    <row r="20" spans="2:10" s="10" customFormat="1" ht="25.5" x14ac:dyDescent="0.25">
      <c r="B20" s="2" t="s">
        <v>22</v>
      </c>
      <c r="C20" s="2" t="s">
        <v>144</v>
      </c>
      <c r="D20" s="2" t="s">
        <v>314</v>
      </c>
      <c r="E20" s="4">
        <v>100</v>
      </c>
      <c r="F20" s="4">
        <v>100</v>
      </c>
      <c r="G20" s="4">
        <v>100</v>
      </c>
      <c r="H20" s="4">
        <v>2</v>
      </c>
      <c r="I20" s="1" t="s">
        <v>21</v>
      </c>
      <c r="J20" s="3"/>
    </row>
    <row r="21" spans="2:10" s="10" customFormat="1" ht="25.5" x14ac:dyDescent="0.25">
      <c r="B21" s="2" t="s">
        <v>22</v>
      </c>
      <c r="C21" s="2" t="s">
        <v>131</v>
      </c>
      <c r="D21" s="2" t="s">
        <v>208</v>
      </c>
      <c r="E21" s="4">
        <v>100</v>
      </c>
      <c r="F21" s="4">
        <v>100</v>
      </c>
      <c r="G21" s="4">
        <v>100</v>
      </c>
      <c r="H21" s="4">
        <v>3</v>
      </c>
      <c r="I21" s="1" t="s">
        <v>21</v>
      </c>
      <c r="J21" s="3"/>
    </row>
    <row r="22" spans="2:10" s="10" customFormat="1" ht="25.5" x14ac:dyDescent="0.25">
      <c r="B22" s="2" t="s">
        <v>22</v>
      </c>
      <c r="C22" s="2" t="s">
        <v>209</v>
      </c>
      <c r="D22" s="2" t="s">
        <v>210</v>
      </c>
      <c r="E22" s="4">
        <v>100</v>
      </c>
      <c r="F22" s="4">
        <v>100</v>
      </c>
      <c r="G22" s="4">
        <v>100</v>
      </c>
      <c r="H22" s="4">
        <v>2</v>
      </c>
      <c r="I22" s="1" t="s">
        <v>21</v>
      </c>
      <c r="J22" s="3"/>
    </row>
    <row r="23" spans="2:10" s="10" customFormat="1" ht="25.5" x14ac:dyDescent="0.25">
      <c r="B23" s="2" t="s">
        <v>22</v>
      </c>
      <c r="C23" s="2" t="s">
        <v>48</v>
      </c>
      <c r="D23" s="2" t="s">
        <v>42</v>
      </c>
      <c r="E23" s="4">
        <v>100</v>
      </c>
      <c r="F23" s="4">
        <v>100</v>
      </c>
      <c r="G23" s="4">
        <v>100</v>
      </c>
      <c r="H23" s="4">
        <v>2</v>
      </c>
      <c r="I23" s="1" t="s">
        <v>21</v>
      </c>
      <c r="J23" s="3"/>
    </row>
    <row r="24" spans="2:10" s="10" customFormat="1" x14ac:dyDescent="0.25">
      <c r="B24" s="2" t="s">
        <v>22</v>
      </c>
      <c r="C24" s="2" t="s">
        <v>31</v>
      </c>
      <c r="D24" s="2" t="s">
        <v>73</v>
      </c>
      <c r="E24" s="4">
        <v>100</v>
      </c>
      <c r="F24" s="4">
        <v>100</v>
      </c>
      <c r="G24" s="4">
        <v>100</v>
      </c>
      <c r="H24" s="4">
        <v>3</v>
      </c>
      <c r="I24" s="1" t="s">
        <v>21</v>
      </c>
      <c r="J24" s="3"/>
    </row>
    <row r="25" spans="2:10" s="10" customFormat="1" ht="25.5" x14ac:dyDescent="0.25">
      <c r="B25" s="2" t="s">
        <v>36</v>
      </c>
      <c r="C25" s="2" t="s">
        <v>283</v>
      </c>
      <c r="D25" s="2" t="s">
        <v>211</v>
      </c>
      <c r="E25" s="4">
        <v>100</v>
      </c>
      <c r="F25" s="4">
        <v>100</v>
      </c>
      <c r="G25" s="4">
        <v>100</v>
      </c>
      <c r="H25" s="4">
        <v>2</v>
      </c>
      <c r="I25" s="1" t="s">
        <v>21</v>
      </c>
      <c r="J25" s="3"/>
    </row>
    <row r="26" spans="2:10" s="10" customFormat="1" x14ac:dyDescent="0.25">
      <c r="B26" s="2" t="s">
        <v>25</v>
      </c>
      <c r="C26" s="2" t="s">
        <v>133</v>
      </c>
      <c r="D26" s="2" t="s">
        <v>134</v>
      </c>
      <c r="E26" s="4">
        <v>100</v>
      </c>
      <c r="F26" s="4">
        <v>100</v>
      </c>
      <c r="G26" s="4">
        <v>100</v>
      </c>
      <c r="H26" s="4">
        <v>2</v>
      </c>
      <c r="I26" s="1" t="s">
        <v>21</v>
      </c>
      <c r="J26" s="3"/>
    </row>
    <row r="27" spans="2:10" s="10" customFormat="1" x14ac:dyDescent="0.25">
      <c r="B27" s="2" t="s">
        <v>25</v>
      </c>
      <c r="C27" s="2" t="s">
        <v>135</v>
      </c>
      <c r="D27" s="2" t="s">
        <v>136</v>
      </c>
      <c r="E27" s="4">
        <v>100</v>
      </c>
      <c r="F27" s="4">
        <v>100</v>
      </c>
      <c r="G27" s="4">
        <v>100</v>
      </c>
      <c r="H27" s="4">
        <v>2</v>
      </c>
      <c r="I27" s="1" t="s">
        <v>21</v>
      </c>
      <c r="J27" s="3"/>
    </row>
    <row r="28" spans="2:10" s="10" customFormat="1" x14ac:dyDescent="0.25">
      <c r="B28" s="2" t="s">
        <v>4</v>
      </c>
      <c r="C28" s="2" t="s">
        <v>86</v>
      </c>
      <c r="D28" s="2" t="s">
        <v>87</v>
      </c>
      <c r="E28" s="4">
        <v>100</v>
      </c>
      <c r="F28" s="4">
        <v>100</v>
      </c>
      <c r="G28" s="4">
        <v>100</v>
      </c>
      <c r="H28" s="4">
        <v>3</v>
      </c>
      <c r="I28" s="1" t="s">
        <v>21</v>
      </c>
      <c r="J28" s="3"/>
    </row>
    <row r="29" spans="2:10" s="10" customFormat="1" ht="25.5" x14ac:dyDescent="0.25">
      <c r="B29" s="2" t="s">
        <v>149</v>
      </c>
      <c r="C29" s="2" t="s">
        <v>212</v>
      </c>
      <c r="D29" s="2" t="s">
        <v>213</v>
      </c>
      <c r="E29" s="4">
        <v>100</v>
      </c>
      <c r="F29" s="4">
        <v>100</v>
      </c>
      <c r="G29" s="4">
        <v>100</v>
      </c>
      <c r="H29" s="4">
        <v>3</v>
      </c>
      <c r="I29" s="1" t="s">
        <v>21</v>
      </c>
      <c r="J29" s="3"/>
    </row>
    <row r="30" spans="2:10" s="10" customFormat="1" x14ac:dyDescent="0.25">
      <c r="B30" s="2" t="s">
        <v>26</v>
      </c>
      <c r="C30" s="2" t="s">
        <v>27</v>
      </c>
      <c r="D30" s="2" t="s">
        <v>52</v>
      </c>
      <c r="E30" s="4">
        <v>100</v>
      </c>
      <c r="F30" s="4">
        <v>100</v>
      </c>
      <c r="G30" s="4">
        <v>100</v>
      </c>
      <c r="H30" s="4">
        <v>3</v>
      </c>
      <c r="I30" s="1" t="s">
        <v>21</v>
      </c>
      <c r="J30" s="3"/>
    </row>
    <row r="31" spans="2:10" s="10" customFormat="1" x14ac:dyDescent="0.25">
      <c r="B31" s="2" t="s">
        <v>26</v>
      </c>
      <c r="C31" s="2" t="s">
        <v>49</v>
      </c>
      <c r="D31" s="2" t="s">
        <v>30</v>
      </c>
      <c r="E31" s="4">
        <v>100</v>
      </c>
      <c r="F31" s="4">
        <v>100</v>
      </c>
      <c r="G31" s="4">
        <v>100</v>
      </c>
      <c r="H31" s="4">
        <v>3</v>
      </c>
      <c r="I31" s="1" t="s">
        <v>21</v>
      </c>
      <c r="J31" s="3"/>
    </row>
    <row r="32" spans="2:10" s="10" customFormat="1" x14ac:dyDescent="0.25">
      <c r="B32" s="2" t="s">
        <v>26</v>
      </c>
      <c r="C32" s="2" t="s">
        <v>28</v>
      </c>
      <c r="D32" s="2" t="s">
        <v>29</v>
      </c>
      <c r="E32" s="4">
        <v>100</v>
      </c>
      <c r="F32" s="4">
        <v>100</v>
      </c>
      <c r="G32" s="4">
        <v>100</v>
      </c>
      <c r="H32" s="4">
        <v>3</v>
      </c>
      <c r="I32" s="1" t="s">
        <v>21</v>
      </c>
      <c r="J32" s="3"/>
    </row>
    <row r="33" spans="2:10" ht="15.75" x14ac:dyDescent="0.25">
      <c r="B33" s="14"/>
      <c r="C33" s="14"/>
      <c r="D33" s="14"/>
      <c r="E33" s="15"/>
      <c r="F33" s="15"/>
      <c r="G33" s="15"/>
      <c r="H33" s="16">
        <f>SUM(H11:H32)</f>
        <v>100</v>
      </c>
      <c r="I33" s="14"/>
      <c r="J33" s="14"/>
    </row>
  </sheetData>
  <mergeCells count="10">
    <mergeCell ref="G8:H8"/>
    <mergeCell ref="I8:J8"/>
    <mergeCell ref="B2:J3"/>
    <mergeCell ref="G4:H4"/>
    <mergeCell ref="I4:J4"/>
    <mergeCell ref="B6:C6"/>
    <mergeCell ref="G6:J6"/>
    <mergeCell ref="G7:H7"/>
    <mergeCell ref="I7:J7"/>
    <mergeCell ref="D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06258-31BD-4788-944C-E479B8D5F96D}">
  <dimension ref="B2:T51"/>
  <sheetViews>
    <sheetView tabSelected="1" topLeftCell="C4" zoomScaleNormal="100" workbookViewId="0">
      <selection activeCell="C27" sqref="C27"/>
    </sheetView>
  </sheetViews>
  <sheetFormatPr defaultColWidth="9.28515625" defaultRowHeight="12.75" x14ac:dyDescent="0.25"/>
  <cols>
    <col min="1" max="1" width="2.85546875" style="8" customWidth="1"/>
    <col min="2" max="2" width="32.28515625" style="8" bestFit="1" customWidth="1"/>
    <col min="3" max="3" width="38" style="8" bestFit="1" customWidth="1"/>
    <col min="4" max="4" width="58.28515625" style="8" customWidth="1"/>
    <col min="5" max="5" width="17" style="8" customWidth="1"/>
    <col min="6" max="6" width="17" style="9" customWidth="1"/>
    <col min="7" max="7" width="16" style="38" bestFit="1" customWidth="1"/>
    <col min="8" max="8" width="13.140625" style="9" bestFit="1" customWidth="1"/>
    <col min="9" max="9" width="9.7109375" style="9" bestFit="1" customWidth="1"/>
    <col min="10" max="10" width="10.42578125" style="9" bestFit="1" customWidth="1"/>
    <col min="11" max="16384" width="9.28515625" style="8"/>
  </cols>
  <sheetData>
    <row r="2" spans="2:20" x14ac:dyDescent="0.25">
      <c r="B2" s="49" t="s">
        <v>6</v>
      </c>
      <c r="C2" s="49"/>
      <c r="D2" s="49"/>
      <c r="E2" s="49"/>
      <c r="F2" s="49"/>
      <c r="G2" s="49"/>
      <c r="H2" s="49"/>
      <c r="I2" s="49"/>
      <c r="J2" s="49"/>
    </row>
    <row r="3" spans="2:20" x14ac:dyDescent="0.25">
      <c r="B3" s="49"/>
      <c r="C3" s="49"/>
      <c r="D3" s="49"/>
      <c r="E3" s="49"/>
      <c r="F3" s="49"/>
      <c r="G3" s="49"/>
      <c r="H3" s="49"/>
      <c r="I3" s="49"/>
      <c r="J3" s="49"/>
    </row>
    <row r="4" spans="2:20" s="10" customFormat="1" ht="15" customHeight="1" x14ac:dyDescent="0.25">
      <c r="B4" s="22" t="s">
        <v>7</v>
      </c>
      <c r="C4" s="27">
        <v>2021</v>
      </c>
      <c r="D4" s="43" t="s">
        <v>8</v>
      </c>
      <c r="E4" s="55"/>
      <c r="F4" s="44"/>
      <c r="G4" s="50" t="s">
        <v>9</v>
      </c>
      <c r="H4" s="51"/>
      <c r="I4" s="52">
        <f>H51/100</f>
        <v>1</v>
      </c>
      <c r="J4" s="52"/>
    </row>
    <row r="5" spans="2:20" x14ac:dyDescent="0.25">
      <c r="B5" s="9"/>
      <c r="C5" s="9"/>
    </row>
    <row r="6" spans="2:20" s="10" customFormat="1" ht="15" customHeight="1" x14ac:dyDescent="0.25">
      <c r="B6" s="53" t="s">
        <v>11</v>
      </c>
      <c r="C6" s="53"/>
      <c r="F6" s="32"/>
      <c r="G6" s="50" t="s">
        <v>10</v>
      </c>
      <c r="H6" s="54"/>
      <c r="I6" s="54"/>
      <c r="J6" s="51"/>
    </row>
    <row r="7" spans="2:20" s="10" customFormat="1" ht="15" customHeight="1" x14ac:dyDescent="0.25">
      <c r="B7" s="23" t="s">
        <v>12</v>
      </c>
      <c r="C7" s="24" t="s">
        <v>155</v>
      </c>
      <c r="F7" s="32"/>
      <c r="G7" s="58" t="s">
        <v>12</v>
      </c>
      <c r="H7" s="58"/>
      <c r="I7" s="59" t="s">
        <v>56</v>
      </c>
      <c r="J7" s="59"/>
    </row>
    <row r="8" spans="2:20" s="10" customFormat="1" ht="15" customHeight="1" x14ac:dyDescent="0.25">
      <c r="B8" s="20" t="s">
        <v>13</v>
      </c>
      <c r="C8" s="21" t="s">
        <v>156</v>
      </c>
      <c r="F8" s="32"/>
      <c r="G8" s="56" t="s">
        <v>13</v>
      </c>
      <c r="H8" s="56"/>
      <c r="I8" s="57" t="s">
        <v>58</v>
      </c>
      <c r="J8" s="57"/>
    </row>
    <row r="10" spans="2:20" ht="25.5" x14ac:dyDescent="0.25">
      <c r="B10" s="12" t="s">
        <v>0</v>
      </c>
      <c r="C10" s="22" t="s">
        <v>1</v>
      </c>
      <c r="D10" s="22" t="s">
        <v>2</v>
      </c>
      <c r="E10" s="28" t="s">
        <v>323</v>
      </c>
      <c r="F10" s="12" t="s">
        <v>324</v>
      </c>
      <c r="G10" s="39" t="s">
        <v>54</v>
      </c>
      <c r="H10" s="12" t="s">
        <v>3</v>
      </c>
      <c r="I10" s="12" t="s">
        <v>14</v>
      </c>
      <c r="J10" s="12" t="s">
        <v>5</v>
      </c>
    </row>
    <row r="11" spans="2:20" s="10" customFormat="1" x14ac:dyDescent="0.25">
      <c r="B11" s="3" t="s">
        <v>17</v>
      </c>
      <c r="C11" s="6" t="s">
        <v>19</v>
      </c>
      <c r="D11" s="6" t="s">
        <v>20</v>
      </c>
      <c r="E11" s="1">
        <v>224648.28000000003</v>
      </c>
      <c r="F11" s="1">
        <f>IF(E11&lt;&gt;100,E11/2,E11)</f>
        <v>112324.14000000001</v>
      </c>
      <c r="G11" s="29">
        <f>IF(F11&lt;&gt;100,F11/2,F11)</f>
        <v>56162.070000000007</v>
      </c>
      <c r="H11" s="1">
        <v>3</v>
      </c>
      <c r="I11" s="1" t="s">
        <v>21</v>
      </c>
      <c r="J11" s="3"/>
    </row>
    <row r="12" spans="2:20" s="10" customFormat="1" x14ac:dyDescent="0.25">
      <c r="B12" s="3" t="s">
        <v>17</v>
      </c>
      <c r="C12" s="6" t="s">
        <v>18</v>
      </c>
      <c r="D12" s="3" t="s">
        <v>59</v>
      </c>
      <c r="E12" s="1">
        <v>232331.39999999997</v>
      </c>
      <c r="F12" s="1">
        <f t="shared" ref="F12:F50" si="0">IF(E12&lt;&gt;100,E12/2,E12)</f>
        <v>116165.69999999998</v>
      </c>
      <c r="G12" s="29">
        <f t="shared" ref="G12:G50" si="1">IF(F12&lt;&gt;100,F12/2,F12)</f>
        <v>58082.849999999991</v>
      </c>
      <c r="H12" s="1">
        <v>3</v>
      </c>
      <c r="I12" s="1" t="s">
        <v>21</v>
      </c>
      <c r="J12" s="3"/>
    </row>
    <row r="13" spans="2:20" s="10" customFormat="1" x14ac:dyDescent="0.25">
      <c r="B13" s="2" t="s">
        <v>17</v>
      </c>
      <c r="C13" s="2" t="s">
        <v>35</v>
      </c>
      <c r="D13" s="2" t="s">
        <v>41</v>
      </c>
      <c r="E13" s="4">
        <v>224648.28000000003</v>
      </c>
      <c r="F13" s="1">
        <f t="shared" si="0"/>
        <v>112324.14000000001</v>
      </c>
      <c r="G13" s="29">
        <f t="shared" si="1"/>
        <v>56162.070000000007</v>
      </c>
      <c r="H13" s="4">
        <v>3</v>
      </c>
      <c r="I13" s="1" t="s">
        <v>21</v>
      </c>
      <c r="J13" s="3"/>
    </row>
    <row r="14" spans="2:20" s="10" customFormat="1" x14ac:dyDescent="0.25">
      <c r="B14" s="3" t="s">
        <v>17</v>
      </c>
      <c r="C14" s="3" t="s">
        <v>108</v>
      </c>
      <c r="D14" s="3" t="s">
        <v>157</v>
      </c>
      <c r="E14" s="1">
        <v>5101448.12</v>
      </c>
      <c r="F14" s="1">
        <f t="shared" si="0"/>
        <v>2550724.06</v>
      </c>
      <c r="G14" s="29">
        <f t="shared" si="1"/>
        <v>1275362.03</v>
      </c>
      <c r="H14" s="1">
        <v>3</v>
      </c>
      <c r="I14" s="1" t="s">
        <v>21</v>
      </c>
      <c r="J14" s="3"/>
    </row>
    <row r="15" spans="2:20" s="10" customFormat="1" ht="25.5" x14ac:dyDescent="0.25">
      <c r="B15" s="3" t="s">
        <v>17</v>
      </c>
      <c r="C15" s="6" t="s">
        <v>108</v>
      </c>
      <c r="D15" s="3" t="s">
        <v>158</v>
      </c>
      <c r="E15" s="1">
        <v>2062491.9799999981</v>
      </c>
      <c r="F15" s="1">
        <f t="shared" si="0"/>
        <v>1031245.9899999991</v>
      </c>
      <c r="G15" s="29">
        <f t="shared" si="1"/>
        <v>515622.99499999953</v>
      </c>
      <c r="H15" s="1">
        <v>2</v>
      </c>
      <c r="I15" s="1" t="s">
        <v>21</v>
      </c>
      <c r="J15" s="3"/>
    </row>
    <row r="16" spans="2:20" s="10" customFormat="1" x14ac:dyDescent="0.25">
      <c r="B16" s="2" t="s">
        <v>15</v>
      </c>
      <c r="C16" s="6" t="s">
        <v>16</v>
      </c>
      <c r="D16" s="2" t="s">
        <v>44</v>
      </c>
      <c r="E16" s="4">
        <v>1544</v>
      </c>
      <c r="F16" s="1">
        <f t="shared" si="0"/>
        <v>772</v>
      </c>
      <c r="G16" s="29">
        <f t="shared" si="1"/>
        <v>386</v>
      </c>
      <c r="H16" s="4">
        <v>3</v>
      </c>
      <c r="I16" s="1" t="s">
        <v>21</v>
      </c>
      <c r="J16" s="3"/>
      <c r="P16" s="11"/>
      <c r="Q16" s="11"/>
      <c r="R16" s="11"/>
      <c r="S16" s="11"/>
      <c r="T16" s="11"/>
    </row>
    <row r="17" spans="2:10" s="10" customFormat="1" x14ac:dyDescent="0.25">
      <c r="B17" s="2" t="s">
        <v>15</v>
      </c>
      <c r="C17" s="2" t="s">
        <v>16</v>
      </c>
      <c r="D17" s="2" t="s">
        <v>45</v>
      </c>
      <c r="E17" s="4">
        <v>908</v>
      </c>
      <c r="F17" s="1">
        <f t="shared" si="0"/>
        <v>454</v>
      </c>
      <c r="G17" s="29">
        <f t="shared" si="1"/>
        <v>227</v>
      </c>
      <c r="H17" s="4">
        <v>3</v>
      </c>
      <c r="I17" s="1" t="s">
        <v>21</v>
      </c>
      <c r="J17" s="3"/>
    </row>
    <row r="18" spans="2:10" s="10" customFormat="1" x14ac:dyDescent="0.25">
      <c r="B18" s="2" t="s">
        <v>15</v>
      </c>
      <c r="C18" s="2" t="s">
        <v>159</v>
      </c>
      <c r="D18" s="2" t="s">
        <v>90</v>
      </c>
      <c r="E18" s="4">
        <v>60</v>
      </c>
      <c r="F18" s="1">
        <f t="shared" si="0"/>
        <v>30</v>
      </c>
      <c r="G18" s="29">
        <f t="shared" si="1"/>
        <v>15</v>
      </c>
      <c r="H18" s="4">
        <v>3</v>
      </c>
      <c r="I18" s="1" t="s">
        <v>21</v>
      </c>
      <c r="J18" s="3"/>
    </row>
    <row r="19" spans="2:10" s="10" customFormat="1" x14ac:dyDescent="0.25">
      <c r="B19" s="2" t="s">
        <v>15</v>
      </c>
      <c r="C19" s="2" t="s">
        <v>39</v>
      </c>
      <c r="D19" s="2" t="s">
        <v>46</v>
      </c>
      <c r="E19" s="4" t="s">
        <v>325</v>
      </c>
      <c r="F19" s="1">
        <v>25</v>
      </c>
      <c r="G19" s="29">
        <f t="shared" si="1"/>
        <v>12.5</v>
      </c>
      <c r="H19" s="4">
        <v>2</v>
      </c>
      <c r="I19" s="1" t="s">
        <v>21</v>
      </c>
      <c r="J19" s="3"/>
    </row>
    <row r="20" spans="2:10" s="10" customFormat="1" x14ac:dyDescent="0.25">
      <c r="B20" s="2" t="s">
        <v>15</v>
      </c>
      <c r="C20" s="2" t="s">
        <v>39</v>
      </c>
      <c r="D20" s="2" t="s">
        <v>47</v>
      </c>
      <c r="E20" s="4">
        <v>952</v>
      </c>
      <c r="F20" s="1">
        <f t="shared" si="0"/>
        <v>476</v>
      </c>
      <c r="G20" s="29">
        <f t="shared" si="1"/>
        <v>238</v>
      </c>
      <c r="H20" s="4">
        <v>3</v>
      </c>
      <c r="I20" s="1" t="s">
        <v>21</v>
      </c>
      <c r="J20" s="3"/>
    </row>
    <row r="21" spans="2:10" s="10" customFormat="1" x14ac:dyDescent="0.25">
      <c r="B21" s="2" t="s">
        <v>15</v>
      </c>
      <c r="C21" s="2" t="s">
        <v>108</v>
      </c>
      <c r="D21" s="2" t="s">
        <v>160</v>
      </c>
      <c r="E21" s="4">
        <v>1000</v>
      </c>
      <c r="F21" s="1">
        <f t="shared" si="0"/>
        <v>500</v>
      </c>
      <c r="G21" s="29">
        <f t="shared" si="1"/>
        <v>250</v>
      </c>
      <c r="H21" s="4">
        <v>3</v>
      </c>
      <c r="I21" s="1" t="s">
        <v>21</v>
      </c>
      <c r="J21" s="3"/>
    </row>
    <row r="22" spans="2:10" s="10" customFormat="1" x14ac:dyDescent="0.25">
      <c r="B22" s="2" t="s">
        <v>15</v>
      </c>
      <c r="C22" s="2" t="s">
        <v>108</v>
      </c>
      <c r="D22" s="2" t="s">
        <v>161</v>
      </c>
      <c r="E22" s="4">
        <v>1020</v>
      </c>
      <c r="F22" s="1">
        <f t="shared" si="0"/>
        <v>510</v>
      </c>
      <c r="G22" s="29">
        <f t="shared" si="1"/>
        <v>255</v>
      </c>
      <c r="H22" s="4">
        <v>3</v>
      </c>
      <c r="I22" s="1" t="s">
        <v>21</v>
      </c>
      <c r="J22" s="3"/>
    </row>
    <row r="23" spans="2:10" s="10" customFormat="1" x14ac:dyDescent="0.25">
      <c r="B23" s="2" t="s">
        <v>15</v>
      </c>
      <c r="C23" s="2" t="s">
        <v>140</v>
      </c>
      <c r="D23" s="2" t="s">
        <v>254</v>
      </c>
      <c r="E23" s="4" t="s">
        <v>326</v>
      </c>
      <c r="F23" s="1">
        <v>45</v>
      </c>
      <c r="G23" s="29">
        <f t="shared" si="1"/>
        <v>22.5</v>
      </c>
      <c r="H23" s="4">
        <v>2</v>
      </c>
      <c r="I23" s="1" t="s">
        <v>21</v>
      </c>
      <c r="J23" s="3"/>
    </row>
    <row r="24" spans="2:10" s="10" customFormat="1" x14ac:dyDescent="0.25">
      <c r="B24" s="2" t="s">
        <v>15</v>
      </c>
      <c r="C24" s="2" t="s">
        <v>114</v>
      </c>
      <c r="D24" s="2" t="s">
        <v>255</v>
      </c>
      <c r="E24" s="4" t="s">
        <v>325</v>
      </c>
      <c r="F24" s="1">
        <v>25</v>
      </c>
      <c r="G24" s="29">
        <f t="shared" si="1"/>
        <v>12.5</v>
      </c>
      <c r="H24" s="4">
        <v>2</v>
      </c>
      <c r="I24" s="1" t="s">
        <v>21</v>
      </c>
      <c r="J24" s="3"/>
    </row>
    <row r="25" spans="2:10" s="10" customFormat="1" x14ac:dyDescent="0.25">
      <c r="B25" s="2" t="s">
        <v>15</v>
      </c>
      <c r="C25" s="2" t="s">
        <v>116</v>
      </c>
      <c r="D25" s="2" t="s">
        <v>256</v>
      </c>
      <c r="E25" s="4" t="s">
        <v>327</v>
      </c>
      <c r="F25" s="1">
        <v>40</v>
      </c>
      <c r="G25" s="29">
        <f t="shared" si="1"/>
        <v>20</v>
      </c>
      <c r="H25" s="4">
        <v>3</v>
      </c>
      <c r="I25" s="1" t="s">
        <v>21</v>
      </c>
      <c r="J25" s="3"/>
    </row>
    <row r="26" spans="2:10" s="10" customFormat="1" x14ac:dyDescent="0.25">
      <c r="B26" s="2" t="s">
        <v>15</v>
      </c>
      <c r="C26" s="2" t="s">
        <v>143</v>
      </c>
      <c r="D26" s="2" t="s">
        <v>256</v>
      </c>
      <c r="E26" s="4" t="s">
        <v>327</v>
      </c>
      <c r="F26" s="1">
        <v>40</v>
      </c>
      <c r="G26" s="29">
        <f t="shared" si="1"/>
        <v>20</v>
      </c>
      <c r="H26" s="4">
        <v>3</v>
      </c>
      <c r="I26" s="1" t="s">
        <v>21</v>
      </c>
      <c r="J26" s="3"/>
    </row>
    <row r="27" spans="2:10" s="10" customFormat="1" x14ac:dyDescent="0.25">
      <c r="B27" s="2" t="s">
        <v>15</v>
      </c>
      <c r="C27" s="2" t="s">
        <v>163</v>
      </c>
      <c r="D27" s="2" t="s">
        <v>255</v>
      </c>
      <c r="E27" s="4" t="s">
        <v>325</v>
      </c>
      <c r="F27" s="1">
        <v>25</v>
      </c>
      <c r="G27" s="29">
        <f t="shared" si="1"/>
        <v>12.5</v>
      </c>
      <c r="H27" s="4">
        <v>3</v>
      </c>
      <c r="I27" s="1" t="s">
        <v>21</v>
      </c>
      <c r="J27" s="3"/>
    </row>
    <row r="28" spans="2:10" s="10" customFormat="1" x14ac:dyDescent="0.25">
      <c r="B28" s="2" t="s">
        <v>15</v>
      </c>
      <c r="C28" s="2" t="s">
        <v>164</v>
      </c>
      <c r="D28" s="2" t="s">
        <v>165</v>
      </c>
      <c r="E28" s="4">
        <v>100</v>
      </c>
      <c r="F28" s="1">
        <f t="shared" si="0"/>
        <v>100</v>
      </c>
      <c r="G28" s="29">
        <f t="shared" si="1"/>
        <v>100</v>
      </c>
      <c r="H28" s="4">
        <v>3</v>
      </c>
      <c r="I28" s="1" t="s">
        <v>21</v>
      </c>
      <c r="J28" s="3"/>
    </row>
    <row r="29" spans="2:10" s="10" customFormat="1" x14ac:dyDescent="0.25">
      <c r="B29" s="2" t="s">
        <v>15</v>
      </c>
      <c r="C29" s="2" t="s">
        <v>164</v>
      </c>
      <c r="D29" s="2" t="s">
        <v>111</v>
      </c>
      <c r="E29" s="4">
        <v>100</v>
      </c>
      <c r="F29" s="1">
        <f t="shared" si="0"/>
        <v>100</v>
      </c>
      <c r="G29" s="29">
        <f t="shared" si="1"/>
        <v>100</v>
      </c>
      <c r="H29" s="4">
        <v>3</v>
      </c>
      <c r="I29" s="1" t="s">
        <v>21</v>
      </c>
      <c r="J29" s="3"/>
    </row>
    <row r="30" spans="2:10" s="10" customFormat="1" x14ac:dyDescent="0.25">
      <c r="B30" s="2" t="s">
        <v>15</v>
      </c>
      <c r="C30" s="2" t="s">
        <v>166</v>
      </c>
      <c r="D30" s="2" t="s">
        <v>167</v>
      </c>
      <c r="E30" s="4">
        <v>100</v>
      </c>
      <c r="F30" s="1">
        <f t="shared" si="0"/>
        <v>100</v>
      </c>
      <c r="G30" s="29">
        <f t="shared" si="1"/>
        <v>100</v>
      </c>
      <c r="H30" s="4">
        <v>3</v>
      </c>
      <c r="I30" s="1" t="s">
        <v>21</v>
      </c>
      <c r="J30" s="3"/>
    </row>
    <row r="31" spans="2:10" s="10" customFormat="1" x14ac:dyDescent="0.25">
      <c r="B31" s="2" t="s">
        <v>24</v>
      </c>
      <c r="C31" s="2" t="s">
        <v>24</v>
      </c>
      <c r="D31" s="2" t="s">
        <v>32</v>
      </c>
      <c r="E31" s="4">
        <v>600</v>
      </c>
      <c r="F31" s="1">
        <f t="shared" si="0"/>
        <v>300</v>
      </c>
      <c r="G31" s="29">
        <f t="shared" si="1"/>
        <v>150</v>
      </c>
      <c r="H31" s="4">
        <v>4</v>
      </c>
      <c r="I31" s="1" t="s">
        <v>21</v>
      </c>
      <c r="J31" s="3"/>
    </row>
    <row r="32" spans="2:10" s="10" customFormat="1" x14ac:dyDescent="0.25">
      <c r="B32" s="2" t="s">
        <v>24</v>
      </c>
      <c r="C32" s="2" t="s">
        <v>24</v>
      </c>
      <c r="D32" s="2" t="s">
        <v>33</v>
      </c>
      <c r="E32" s="4">
        <v>450</v>
      </c>
      <c r="F32" s="1">
        <f t="shared" si="0"/>
        <v>225</v>
      </c>
      <c r="G32" s="29">
        <f t="shared" si="1"/>
        <v>112.5</v>
      </c>
      <c r="H32" s="4">
        <v>4</v>
      </c>
      <c r="I32" s="1" t="s">
        <v>21</v>
      </c>
      <c r="J32" s="3"/>
    </row>
    <row r="33" spans="2:10" s="10" customFormat="1" x14ac:dyDescent="0.25">
      <c r="B33" s="2" t="s">
        <v>22</v>
      </c>
      <c r="C33" s="2" t="s">
        <v>144</v>
      </c>
      <c r="D33" s="2" t="s">
        <v>70</v>
      </c>
      <c r="E33" s="4">
        <v>100</v>
      </c>
      <c r="F33" s="1">
        <f t="shared" si="0"/>
        <v>100</v>
      </c>
      <c r="G33" s="29">
        <f t="shared" si="1"/>
        <v>100</v>
      </c>
      <c r="H33" s="4">
        <v>2</v>
      </c>
      <c r="I33" s="1" t="s">
        <v>21</v>
      </c>
      <c r="J33" s="3"/>
    </row>
    <row r="34" spans="2:10" s="10" customFormat="1" ht="25.5" x14ac:dyDescent="0.25">
      <c r="B34" s="2" t="s">
        <v>22</v>
      </c>
      <c r="C34" s="2" t="s">
        <v>71</v>
      </c>
      <c r="D34" s="2" t="s">
        <v>72</v>
      </c>
      <c r="E34" s="4">
        <v>100</v>
      </c>
      <c r="F34" s="1">
        <f t="shared" si="0"/>
        <v>100</v>
      </c>
      <c r="G34" s="29">
        <f t="shared" si="1"/>
        <v>100</v>
      </c>
      <c r="H34" s="4">
        <v>2</v>
      </c>
      <c r="I34" s="1" t="s">
        <v>21</v>
      </c>
      <c r="J34" s="3"/>
    </row>
    <row r="35" spans="2:10" s="10" customFormat="1" ht="25.5" x14ac:dyDescent="0.25">
      <c r="B35" s="2" t="s">
        <v>22</v>
      </c>
      <c r="C35" s="2" t="s">
        <v>131</v>
      </c>
      <c r="D35" s="2" t="s">
        <v>132</v>
      </c>
      <c r="E35" s="4">
        <v>100</v>
      </c>
      <c r="F35" s="1">
        <f t="shared" si="0"/>
        <v>100</v>
      </c>
      <c r="G35" s="29">
        <f t="shared" si="1"/>
        <v>100</v>
      </c>
      <c r="H35" s="4">
        <v>2</v>
      </c>
      <c r="I35" s="1" t="s">
        <v>21</v>
      </c>
      <c r="J35" s="3"/>
    </row>
    <row r="36" spans="2:10" s="10" customFormat="1" ht="25.5" x14ac:dyDescent="0.25">
      <c r="B36" s="2" t="s">
        <v>22</v>
      </c>
      <c r="C36" s="2" t="s">
        <v>23</v>
      </c>
      <c r="D36" s="2" t="s">
        <v>43</v>
      </c>
      <c r="E36" s="4">
        <v>100</v>
      </c>
      <c r="F36" s="1">
        <f t="shared" si="0"/>
        <v>100</v>
      </c>
      <c r="G36" s="29">
        <f t="shared" si="1"/>
        <v>100</v>
      </c>
      <c r="H36" s="4">
        <v>2</v>
      </c>
      <c r="I36" s="1" t="s">
        <v>21</v>
      </c>
      <c r="J36" s="3"/>
    </row>
    <row r="37" spans="2:10" s="10" customFormat="1" ht="25.5" x14ac:dyDescent="0.25">
      <c r="B37" s="2" t="s">
        <v>22</v>
      </c>
      <c r="C37" s="2" t="s">
        <v>48</v>
      </c>
      <c r="D37" s="2" t="s">
        <v>42</v>
      </c>
      <c r="E37" s="4">
        <v>100</v>
      </c>
      <c r="F37" s="1">
        <f t="shared" si="0"/>
        <v>100</v>
      </c>
      <c r="G37" s="29">
        <f t="shared" si="1"/>
        <v>100</v>
      </c>
      <c r="H37" s="4">
        <v>2</v>
      </c>
      <c r="I37" s="1" t="s">
        <v>21</v>
      </c>
      <c r="J37" s="3"/>
    </row>
    <row r="38" spans="2:10" s="10" customFormat="1" ht="25.5" x14ac:dyDescent="0.25">
      <c r="B38" s="2" t="s">
        <v>22</v>
      </c>
      <c r="C38" s="2" t="s">
        <v>31</v>
      </c>
      <c r="D38" s="2" t="s">
        <v>168</v>
      </c>
      <c r="E38" s="4">
        <v>100</v>
      </c>
      <c r="F38" s="1">
        <f t="shared" si="0"/>
        <v>100</v>
      </c>
      <c r="G38" s="29">
        <f t="shared" si="1"/>
        <v>100</v>
      </c>
      <c r="H38" s="4">
        <v>2</v>
      </c>
      <c r="I38" s="1" t="s">
        <v>21</v>
      </c>
      <c r="J38" s="3"/>
    </row>
    <row r="39" spans="2:10" s="10" customFormat="1" ht="38.25" x14ac:dyDescent="0.25">
      <c r="B39" s="2" t="s">
        <v>36</v>
      </c>
      <c r="C39" s="2" t="s">
        <v>50</v>
      </c>
      <c r="D39" s="2" t="s">
        <v>74</v>
      </c>
      <c r="E39" s="4">
        <v>100</v>
      </c>
      <c r="F39" s="1">
        <f t="shared" si="0"/>
        <v>100</v>
      </c>
      <c r="G39" s="29">
        <f t="shared" si="1"/>
        <v>100</v>
      </c>
      <c r="H39" s="4">
        <v>2</v>
      </c>
      <c r="I39" s="1" t="s">
        <v>21</v>
      </c>
      <c r="J39" s="3"/>
    </row>
    <row r="40" spans="2:10" s="10" customFormat="1" ht="25.5" x14ac:dyDescent="0.25">
      <c r="B40" s="2" t="s">
        <v>36</v>
      </c>
      <c r="C40" s="2" t="s">
        <v>51</v>
      </c>
      <c r="D40" s="2" t="s">
        <v>75</v>
      </c>
      <c r="E40" s="4">
        <v>100</v>
      </c>
      <c r="F40" s="1">
        <f t="shared" si="0"/>
        <v>100</v>
      </c>
      <c r="G40" s="29">
        <f t="shared" si="1"/>
        <v>100</v>
      </c>
      <c r="H40" s="4">
        <v>2</v>
      </c>
      <c r="I40" s="1" t="s">
        <v>21</v>
      </c>
      <c r="J40" s="3"/>
    </row>
    <row r="41" spans="2:10" s="10" customFormat="1" x14ac:dyDescent="0.25">
      <c r="B41" s="2" t="s">
        <v>25</v>
      </c>
      <c r="C41" s="2" t="s">
        <v>135</v>
      </c>
      <c r="D41" s="2" t="s">
        <v>169</v>
      </c>
      <c r="E41" s="4">
        <v>24</v>
      </c>
      <c r="F41" s="1">
        <f t="shared" si="0"/>
        <v>12</v>
      </c>
      <c r="G41" s="29">
        <f t="shared" si="1"/>
        <v>6</v>
      </c>
      <c r="H41" s="4">
        <v>2</v>
      </c>
      <c r="I41" s="1" t="s">
        <v>21</v>
      </c>
      <c r="J41" s="3"/>
    </row>
    <row r="42" spans="2:10" s="10" customFormat="1" x14ac:dyDescent="0.25">
      <c r="B42" s="2" t="s">
        <v>25</v>
      </c>
      <c r="C42" s="2" t="s">
        <v>135</v>
      </c>
      <c r="D42" s="2" t="s">
        <v>170</v>
      </c>
      <c r="E42" s="4">
        <v>12</v>
      </c>
      <c r="F42" s="1">
        <f t="shared" si="0"/>
        <v>6</v>
      </c>
      <c r="G42" s="29">
        <f t="shared" si="1"/>
        <v>3</v>
      </c>
      <c r="H42" s="4">
        <v>2</v>
      </c>
      <c r="I42" s="1" t="s">
        <v>21</v>
      </c>
      <c r="J42" s="3"/>
    </row>
    <row r="43" spans="2:10" s="10" customFormat="1" ht="25.5" x14ac:dyDescent="0.25">
      <c r="B43" s="2" t="s">
        <v>171</v>
      </c>
      <c r="C43" s="2" t="s">
        <v>172</v>
      </c>
      <c r="D43" s="2" t="s">
        <v>173</v>
      </c>
      <c r="E43" s="4">
        <v>354</v>
      </c>
      <c r="F43" s="1">
        <f t="shared" si="0"/>
        <v>177</v>
      </c>
      <c r="G43" s="29">
        <f t="shared" si="1"/>
        <v>88.5</v>
      </c>
      <c r="H43" s="4">
        <v>2</v>
      </c>
      <c r="I43" s="1" t="s">
        <v>21</v>
      </c>
      <c r="J43" s="3"/>
    </row>
    <row r="44" spans="2:10" s="10" customFormat="1" ht="25.5" x14ac:dyDescent="0.25">
      <c r="B44" s="2" t="s">
        <v>174</v>
      </c>
      <c r="C44" s="2" t="s">
        <v>175</v>
      </c>
      <c r="D44" s="2" t="s">
        <v>176</v>
      </c>
      <c r="E44" s="4">
        <v>100</v>
      </c>
      <c r="F44" s="1">
        <f t="shared" si="0"/>
        <v>100</v>
      </c>
      <c r="G44" s="29">
        <f t="shared" si="1"/>
        <v>100</v>
      </c>
      <c r="H44" s="4">
        <v>2</v>
      </c>
      <c r="I44" s="1" t="s">
        <v>21</v>
      </c>
      <c r="J44" s="3"/>
    </row>
    <row r="45" spans="2:10" s="10" customFormat="1" x14ac:dyDescent="0.25">
      <c r="B45" s="2" t="s">
        <v>174</v>
      </c>
      <c r="C45" s="2" t="s">
        <v>177</v>
      </c>
      <c r="D45" s="2" t="s">
        <v>178</v>
      </c>
      <c r="E45" s="4">
        <v>100</v>
      </c>
      <c r="F45" s="1">
        <f t="shared" si="0"/>
        <v>100</v>
      </c>
      <c r="G45" s="29">
        <f t="shared" si="1"/>
        <v>100</v>
      </c>
      <c r="H45" s="4">
        <v>2</v>
      </c>
      <c r="I45" s="1" t="s">
        <v>21</v>
      </c>
      <c r="J45" s="3"/>
    </row>
    <row r="46" spans="2:10" s="10" customFormat="1" x14ac:dyDescent="0.25">
      <c r="B46" s="2" t="s">
        <v>174</v>
      </c>
      <c r="C46" s="2" t="s">
        <v>179</v>
      </c>
      <c r="D46" s="2" t="s">
        <v>180</v>
      </c>
      <c r="E46" s="4">
        <v>100</v>
      </c>
      <c r="F46" s="1">
        <f t="shared" si="0"/>
        <v>100</v>
      </c>
      <c r="G46" s="29">
        <f t="shared" si="1"/>
        <v>100</v>
      </c>
      <c r="H46" s="4">
        <v>2</v>
      </c>
      <c r="I46" s="1" t="s">
        <v>21</v>
      </c>
      <c r="J46" s="3"/>
    </row>
    <row r="47" spans="2:10" s="10" customFormat="1" x14ac:dyDescent="0.25">
      <c r="B47" s="2" t="s">
        <v>4</v>
      </c>
      <c r="C47" s="2" t="s">
        <v>86</v>
      </c>
      <c r="D47" s="2" t="s">
        <v>87</v>
      </c>
      <c r="E47" s="4">
        <v>100</v>
      </c>
      <c r="F47" s="1">
        <f t="shared" si="0"/>
        <v>100</v>
      </c>
      <c r="G47" s="29">
        <f t="shared" si="1"/>
        <v>100</v>
      </c>
      <c r="H47" s="4">
        <v>2</v>
      </c>
      <c r="I47" s="1" t="s">
        <v>21</v>
      </c>
      <c r="J47" s="3"/>
    </row>
    <row r="48" spans="2:10" s="10" customFormat="1" x14ac:dyDescent="0.25">
      <c r="B48" s="2" t="s">
        <v>26</v>
      </c>
      <c r="C48" s="2" t="s">
        <v>27</v>
      </c>
      <c r="D48" s="2" t="s">
        <v>52</v>
      </c>
      <c r="E48" s="4">
        <v>100</v>
      </c>
      <c r="F48" s="1">
        <f t="shared" si="0"/>
        <v>100</v>
      </c>
      <c r="G48" s="29">
        <f t="shared" si="1"/>
        <v>100</v>
      </c>
      <c r="H48" s="4">
        <v>2</v>
      </c>
      <c r="I48" s="1" t="s">
        <v>21</v>
      </c>
      <c r="J48" s="3"/>
    </row>
    <row r="49" spans="2:10" s="10" customFormat="1" x14ac:dyDescent="0.25">
      <c r="B49" s="2" t="s">
        <v>26</v>
      </c>
      <c r="C49" s="2" t="s">
        <v>49</v>
      </c>
      <c r="D49" s="2" t="s">
        <v>30</v>
      </c>
      <c r="E49" s="4">
        <v>100</v>
      </c>
      <c r="F49" s="1">
        <f t="shared" si="0"/>
        <v>100</v>
      </c>
      <c r="G49" s="29">
        <f t="shared" si="1"/>
        <v>100</v>
      </c>
      <c r="H49" s="4">
        <v>2</v>
      </c>
      <c r="I49" s="1" t="s">
        <v>21</v>
      </c>
      <c r="J49" s="3"/>
    </row>
    <row r="50" spans="2:10" s="10" customFormat="1" x14ac:dyDescent="0.25">
      <c r="B50" s="2" t="s">
        <v>26</v>
      </c>
      <c r="C50" s="2" t="s">
        <v>28</v>
      </c>
      <c r="D50" s="2" t="s">
        <v>29</v>
      </c>
      <c r="E50" s="4">
        <v>100</v>
      </c>
      <c r="F50" s="1">
        <f t="shared" si="0"/>
        <v>100</v>
      </c>
      <c r="G50" s="29">
        <f t="shared" si="1"/>
        <v>100</v>
      </c>
      <c r="H50" s="4">
        <v>2</v>
      </c>
      <c r="I50" s="1" t="s">
        <v>21</v>
      </c>
      <c r="J50" s="3"/>
    </row>
    <row r="51" spans="2:10" ht="15.75" x14ac:dyDescent="0.25">
      <c r="B51" s="14"/>
      <c r="C51" s="14"/>
      <c r="D51" s="14"/>
      <c r="E51" s="14"/>
      <c r="F51" s="15"/>
      <c r="G51" s="40"/>
      <c r="H51" s="16">
        <f>SUM(H11:H50)</f>
        <v>100</v>
      </c>
      <c r="I51" s="14"/>
      <c r="J51" s="14"/>
    </row>
  </sheetData>
  <mergeCells count="10">
    <mergeCell ref="G8:H8"/>
    <mergeCell ref="I8:J8"/>
    <mergeCell ref="B2:J3"/>
    <mergeCell ref="G4:H4"/>
    <mergeCell ref="I4:J4"/>
    <mergeCell ref="B6:C6"/>
    <mergeCell ref="G6:J6"/>
    <mergeCell ref="G7:H7"/>
    <mergeCell ref="I7:J7"/>
    <mergeCell ref="D4:F4"/>
  </mergeCells>
  <phoneticPr fontId="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8F6F6-16C1-478F-9844-F9994CF84AB8}">
  <sheetPr>
    <tabColor rgb="FFFF0000"/>
  </sheetPr>
  <dimension ref="B2:J36"/>
  <sheetViews>
    <sheetView topLeftCell="A4" zoomScaleNormal="100" workbookViewId="0">
      <selection activeCell="D20" sqref="D20"/>
    </sheetView>
  </sheetViews>
  <sheetFormatPr defaultColWidth="9.28515625" defaultRowHeight="12.75" x14ac:dyDescent="0.25"/>
  <cols>
    <col min="1" max="1" width="2.85546875" style="8" customWidth="1"/>
    <col min="2" max="2" width="32.28515625" style="8" bestFit="1" customWidth="1"/>
    <col min="3" max="3" width="37.140625" style="8" customWidth="1"/>
    <col min="4" max="4" width="58.28515625" style="8" customWidth="1"/>
    <col min="5" max="5" width="18.42578125" style="8" customWidth="1"/>
    <col min="6" max="6" width="18.42578125" style="9" customWidth="1"/>
    <col min="7" max="7" width="16" style="9" bestFit="1" customWidth="1"/>
    <col min="8" max="8" width="13.140625" style="9" bestFit="1" customWidth="1"/>
    <col min="9" max="9" width="9.7109375" style="9" bestFit="1" customWidth="1"/>
    <col min="10" max="10" width="10.42578125" style="9" bestFit="1" customWidth="1"/>
    <col min="11" max="16384" width="9.28515625" style="8"/>
  </cols>
  <sheetData>
    <row r="2" spans="2:10" x14ac:dyDescent="0.25">
      <c r="B2" s="49" t="s">
        <v>6</v>
      </c>
      <c r="C2" s="49"/>
      <c r="D2" s="49"/>
      <c r="E2" s="49"/>
      <c r="F2" s="49"/>
      <c r="G2" s="49"/>
      <c r="H2" s="49"/>
      <c r="I2" s="49"/>
      <c r="J2" s="49"/>
    </row>
    <row r="3" spans="2:10" x14ac:dyDescent="0.25">
      <c r="B3" s="49"/>
      <c r="C3" s="49"/>
      <c r="D3" s="49"/>
      <c r="E3" s="49"/>
      <c r="F3" s="49"/>
      <c r="G3" s="49"/>
      <c r="H3" s="49"/>
      <c r="I3" s="49"/>
      <c r="J3" s="49"/>
    </row>
    <row r="4" spans="2:10" s="10" customFormat="1" ht="15" customHeight="1" x14ac:dyDescent="0.25">
      <c r="B4" s="18" t="s">
        <v>7</v>
      </c>
      <c r="C4" s="27">
        <v>2021</v>
      </c>
      <c r="D4" s="43" t="s">
        <v>8</v>
      </c>
      <c r="E4" s="55"/>
      <c r="F4" s="44"/>
      <c r="G4" s="50" t="s">
        <v>9</v>
      </c>
      <c r="H4" s="51"/>
      <c r="I4" s="52">
        <f>H36/100</f>
        <v>1</v>
      </c>
      <c r="J4" s="52"/>
    </row>
    <row r="5" spans="2:10" x14ac:dyDescent="0.25">
      <c r="B5" s="9"/>
      <c r="C5" s="9"/>
    </row>
    <row r="6" spans="2:10" s="10" customFormat="1" ht="15" customHeight="1" x14ac:dyDescent="0.25">
      <c r="B6" s="53" t="s">
        <v>11</v>
      </c>
      <c r="C6" s="53"/>
      <c r="F6" s="32"/>
      <c r="G6" s="50" t="s">
        <v>10</v>
      </c>
      <c r="H6" s="54"/>
      <c r="I6" s="54"/>
      <c r="J6" s="51"/>
    </row>
    <row r="7" spans="2:10" s="10" customFormat="1" ht="15" customHeight="1" x14ac:dyDescent="0.25">
      <c r="B7" s="19" t="s">
        <v>12</v>
      </c>
      <c r="C7" s="24" t="s">
        <v>96</v>
      </c>
      <c r="F7" s="32"/>
      <c r="G7" s="58" t="s">
        <v>12</v>
      </c>
      <c r="H7" s="58"/>
      <c r="I7" s="59" t="s">
        <v>56</v>
      </c>
      <c r="J7" s="59"/>
    </row>
    <row r="8" spans="2:10" s="10" customFormat="1" ht="15" customHeight="1" x14ac:dyDescent="0.25">
      <c r="B8" s="17" t="s">
        <v>13</v>
      </c>
      <c r="C8" s="21" t="s">
        <v>97</v>
      </c>
      <c r="F8" s="32"/>
      <c r="G8" s="56" t="s">
        <v>13</v>
      </c>
      <c r="H8" s="56"/>
      <c r="I8" s="57" t="s">
        <v>58</v>
      </c>
      <c r="J8" s="57"/>
    </row>
    <row r="10" spans="2:10" ht="25.5" x14ac:dyDescent="0.25">
      <c r="B10" s="12" t="s">
        <v>0</v>
      </c>
      <c r="C10" s="13" t="s">
        <v>1</v>
      </c>
      <c r="D10" s="13" t="s">
        <v>2</v>
      </c>
      <c r="E10" s="28" t="s">
        <v>323</v>
      </c>
      <c r="F10" s="12" t="s">
        <v>324</v>
      </c>
      <c r="G10" s="12" t="s">
        <v>54</v>
      </c>
      <c r="H10" s="12" t="s">
        <v>3</v>
      </c>
      <c r="I10" s="12" t="s">
        <v>14</v>
      </c>
      <c r="J10" s="12" t="s">
        <v>5</v>
      </c>
    </row>
    <row r="11" spans="2:10" s="10" customFormat="1" x14ac:dyDescent="0.25">
      <c r="B11" s="2" t="s">
        <v>17</v>
      </c>
      <c r="C11" s="2" t="s">
        <v>19</v>
      </c>
      <c r="D11" s="2" t="s">
        <v>20</v>
      </c>
      <c r="E11" s="4">
        <v>173950.08000000002</v>
      </c>
      <c r="F11" s="4">
        <f>IF(E11&lt;&gt;100,E11/2,E11)</f>
        <v>86975.040000000008</v>
      </c>
      <c r="G11" s="26">
        <v>43487.520000000004</v>
      </c>
      <c r="H11" s="4">
        <v>5</v>
      </c>
      <c r="I11" s="1" t="s">
        <v>21</v>
      </c>
      <c r="J11" s="3"/>
    </row>
    <row r="12" spans="2:10" s="10" customFormat="1" x14ac:dyDescent="0.25">
      <c r="B12" s="2" t="s">
        <v>17</v>
      </c>
      <c r="C12" s="2" t="s">
        <v>18</v>
      </c>
      <c r="D12" s="2" t="s">
        <v>59</v>
      </c>
      <c r="E12" s="4">
        <v>378283.56</v>
      </c>
      <c r="F12" s="4">
        <f t="shared" ref="F12:F35" si="0">IF(E12&lt;&gt;100,E12/2,E12)</f>
        <v>189141.78</v>
      </c>
      <c r="G12" s="26">
        <v>94570.89</v>
      </c>
      <c r="H12" s="4">
        <v>5</v>
      </c>
      <c r="I12" s="1" t="s">
        <v>21</v>
      </c>
      <c r="J12" s="3"/>
    </row>
    <row r="13" spans="2:10" s="10" customFormat="1" x14ac:dyDescent="0.25">
      <c r="B13" s="2" t="s">
        <v>17</v>
      </c>
      <c r="C13" s="2" t="s">
        <v>35</v>
      </c>
      <c r="D13" s="2" t="s">
        <v>41</v>
      </c>
      <c r="E13" s="4">
        <v>552233.64</v>
      </c>
      <c r="F13" s="4">
        <f t="shared" si="0"/>
        <v>276116.82</v>
      </c>
      <c r="G13" s="26">
        <v>138058.41</v>
      </c>
      <c r="H13" s="4">
        <v>5</v>
      </c>
      <c r="I13" s="1" t="s">
        <v>21</v>
      </c>
      <c r="J13" s="3"/>
    </row>
    <row r="14" spans="2:10" s="10" customFormat="1" x14ac:dyDescent="0.25">
      <c r="B14" s="2" t="s">
        <v>17</v>
      </c>
      <c r="C14" s="2" t="s">
        <v>60</v>
      </c>
      <c r="D14" s="2" t="s">
        <v>61</v>
      </c>
      <c r="E14" s="4">
        <v>120357.24</v>
      </c>
      <c r="F14" s="4">
        <f t="shared" si="0"/>
        <v>60178.62</v>
      </c>
      <c r="G14" s="26">
        <v>30089.31</v>
      </c>
      <c r="H14" s="4">
        <v>5</v>
      </c>
      <c r="I14" s="1" t="s">
        <v>21</v>
      </c>
      <c r="J14" s="3"/>
    </row>
    <row r="15" spans="2:10" s="10" customFormat="1" x14ac:dyDescent="0.25">
      <c r="B15" s="2" t="s">
        <v>15</v>
      </c>
      <c r="C15" s="2" t="s">
        <v>38</v>
      </c>
      <c r="D15" s="2" t="s">
        <v>62</v>
      </c>
      <c r="E15" s="4" t="s">
        <v>342</v>
      </c>
      <c r="F15" s="4">
        <v>22.5</v>
      </c>
      <c r="G15" s="4">
        <v>12</v>
      </c>
      <c r="H15" s="4">
        <v>5</v>
      </c>
      <c r="I15" s="1" t="s">
        <v>21</v>
      </c>
      <c r="J15" s="3"/>
    </row>
    <row r="16" spans="2:10" s="10" customFormat="1" x14ac:dyDescent="0.25">
      <c r="B16" s="2" t="s">
        <v>15</v>
      </c>
      <c r="C16" s="2" t="s">
        <v>38</v>
      </c>
      <c r="D16" s="2" t="s">
        <v>63</v>
      </c>
      <c r="E16" s="4" t="s">
        <v>343</v>
      </c>
      <c r="F16" s="4">
        <v>12.5</v>
      </c>
      <c r="G16" s="4">
        <v>4</v>
      </c>
      <c r="H16" s="4">
        <v>5</v>
      </c>
      <c r="I16" s="1" t="s">
        <v>21</v>
      </c>
      <c r="J16" s="3"/>
    </row>
    <row r="17" spans="2:10" s="10" customFormat="1" x14ac:dyDescent="0.25">
      <c r="B17" s="2" t="s">
        <v>15</v>
      </c>
      <c r="C17" s="2" t="s">
        <v>39</v>
      </c>
      <c r="D17" s="2" t="s">
        <v>46</v>
      </c>
      <c r="E17" s="33">
        <v>0.5</v>
      </c>
      <c r="F17" s="4">
        <v>25</v>
      </c>
      <c r="G17" s="4">
        <v>12.5</v>
      </c>
      <c r="H17" s="4">
        <v>5</v>
      </c>
      <c r="I17" s="1" t="s">
        <v>21</v>
      </c>
      <c r="J17" s="3"/>
    </row>
    <row r="18" spans="2:10" s="10" customFormat="1" x14ac:dyDescent="0.25">
      <c r="B18" s="7" t="s">
        <v>15</v>
      </c>
      <c r="C18" s="2" t="s">
        <v>39</v>
      </c>
      <c r="D18" s="2" t="s">
        <v>89</v>
      </c>
      <c r="E18" s="4" t="s">
        <v>347</v>
      </c>
      <c r="F18" s="4">
        <f>159/2</f>
        <v>79.5</v>
      </c>
      <c r="G18" s="4">
        <v>40</v>
      </c>
      <c r="H18" s="4">
        <v>5</v>
      </c>
      <c r="I18" s="1" t="s">
        <v>21</v>
      </c>
      <c r="J18" s="3"/>
    </row>
    <row r="19" spans="2:10" s="10" customFormat="1" x14ac:dyDescent="0.25">
      <c r="B19" s="2" t="s">
        <v>24</v>
      </c>
      <c r="C19" s="2" t="s">
        <v>36</v>
      </c>
      <c r="D19" s="2" t="s">
        <v>34</v>
      </c>
      <c r="E19" s="4" t="s">
        <v>348</v>
      </c>
      <c r="F19" s="4">
        <v>6</v>
      </c>
      <c r="G19" s="4">
        <v>3</v>
      </c>
      <c r="H19" s="4">
        <v>8</v>
      </c>
      <c r="I19" s="1" t="s">
        <v>21</v>
      </c>
      <c r="J19" s="2"/>
    </row>
    <row r="20" spans="2:10" s="10" customFormat="1" x14ac:dyDescent="0.25">
      <c r="B20" s="2" t="s">
        <v>24</v>
      </c>
      <c r="C20" s="2" t="s">
        <v>37</v>
      </c>
      <c r="D20" s="2" t="s">
        <v>90</v>
      </c>
      <c r="E20" s="4" t="s">
        <v>348</v>
      </c>
      <c r="F20" s="4">
        <v>6</v>
      </c>
      <c r="G20" s="4">
        <v>3</v>
      </c>
      <c r="H20" s="4">
        <v>8</v>
      </c>
      <c r="I20" s="1" t="s">
        <v>21</v>
      </c>
      <c r="J20" s="2"/>
    </row>
    <row r="21" spans="2:10" s="10" customFormat="1" x14ac:dyDescent="0.25">
      <c r="B21" s="2" t="s">
        <v>22</v>
      </c>
      <c r="C21" s="2" t="s">
        <v>144</v>
      </c>
      <c r="D21" s="2" t="s">
        <v>70</v>
      </c>
      <c r="E21" s="4">
        <v>100</v>
      </c>
      <c r="F21" s="4">
        <f t="shared" si="0"/>
        <v>100</v>
      </c>
      <c r="G21" s="4">
        <v>100</v>
      </c>
      <c r="H21" s="4">
        <v>3</v>
      </c>
      <c r="I21" s="1" t="s">
        <v>21</v>
      </c>
      <c r="J21" s="2"/>
    </row>
    <row r="22" spans="2:10" s="10" customFormat="1" ht="25.5" x14ac:dyDescent="0.25">
      <c r="B22" s="2" t="s">
        <v>22</v>
      </c>
      <c r="C22" s="2" t="s">
        <v>71</v>
      </c>
      <c r="D22" s="2" t="s">
        <v>72</v>
      </c>
      <c r="E22" s="4">
        <v>100</v>
      </c>
      <c r="F22" s="4">
        <f t="shared" si="0"/>
        <v>100</v>
      </c>
      <c r="G22" s="4">
        <v>100</v>
      </c>
      <c r="H22" s="4">
        <v>3</v>
      </c>
      <c r="I22" s="1" t="s">
        <v>21</v>
      </c>
      <c r="J22" s="2"/>
    </row>
    <row r="23" spans="2:10" s="10" customFormat="1" ht="25.5" x14ac:dyDescent="0.25">
      <c r="B23" s="2" t="s">
        <v>22</v>
      </c>
      <c r="C23" s="2" t="s">
        <v>23</v>
      </c>
      <c r="D23" s="2" t="s">
        <v>43</v>
      </c>
      <c r="E23" s="4">
        <v>100</v>
      </c>
      <c r="F23" s="4">
        <f t="shared" si="0"/>
        <v>100</v>
      </c>
      <c r="G23" s="4">
        <v>100</v>
      </c>
      <c r="H23" s="4">
        <v>3</v>
      </c>
      <c r="I23" s="1" t="s">
        <v>21</v>
      </c>
      <c r="J23" s="2"/>
    </row>
    <row r="24" spans="2:10" s="10" customFormat="1" ht="25.5" x14ac:dyDescent="0.25">
      <c r="B24" s="2" t="s">
        <v>22</v>
      </c>
      <c r="C24" s="2" t="s">
        <v>48</v>
      </c>
      <c r="D24" s="2" t="s">
        <v>42</v>
      </c>
      <c r="E24" s="4">
        <v>100</v>
      </c>
      <c r="F24" s="4">
        <f t="shared" si="0"/>
        <v>100</v>
      </c>
      <c r="G24" s="4">
        <v>100</v>
      </c>
      <c r="H24" s="4">
        <v>3</v>
      </c>
      <c r="I24" s="1" t="s">
        <v>21</v>
      </c>
      <c r="J24" s="2"/>
    </row>
    <row r="25" spans="2:10" s="10" customFormat="1" x14ac:dyDescent="0.25">
      <c r="B25" s="2" t="s">
        <v>22</v>
      </c>
      <c r="C25" s="2" t="s">
        <v>31</v>
      </c>
      <c r="D25" s="2" t="s">
        <v>73</v>
      </c>
      <c r="E25" s="4">
        <v>100</v>
      </c>
      <c r="F25" s="4">
        <f t="shared" si="0"/>
        <v>100</v>
      </c>
      <c r="G25" s="4">
        <v>100</v>
      </c>
      <c r="H25" s="4">
        <v>3</v>
      </c>
      <c r="I25" s="1" t="s">
        <v>21</v>
      </c>
      <c r="J25" s="2"/>
    </row>
    <row r="26" spans="2:10" s="10" customFormat="1" ht="38.25" x14ac:dyDescent="0.25">
      <c r="B26" s="2" t="s">
        <v>36</v>
      </c>
      <c r="C26" s="2" t="s">
        <v>50</v>
      </c>
      <c r="D26" s="2" t="s">
        <v>74</v>
      </c>
      <c r="E26" s="4">
        <v>100</v>
      </c>
      <c r="F26" s="4">
        <f t="shared" si="0"/>
        <v>100</v>
      </c>
      <c r="G26" s="4">
        <v>100</v>
      </c>
      <c r="H26" s="4">
        <v>3</v>
      </c>
      <c r="I26" s="1" t="s">
        <v>21</v>
      </c>
      <c r="J26" s="2"/>
    </row>
    <row r="27" spans="2:10" s="10" customFormat="1" ht="25.5" x14ac:dyDescent="0.25">
      <c r="B27" s="2" t="s">
        <v>36</v>
      </c>
      <c r="C27" s="2" t="s">
        <v>51</v>
      </c>
      <c r="D27" s="2" t="s">
        <v>75</v>
      </c>
      <c r="E27" s="4">
        <v>100</v>
      </c>
      <c r="F27" s="4">
        <f t="shared" si="0"/>
        <v>100</v>
      </c>
      <c r="G27" s="4">
        <v>100</v>
      </c>
      <c r="H27" s="4">
        <v>3</v>
      </c>
      <c r="I27" s="1" t="s">
        <v>21</v>
      </c>
      <c r="J27" s="2"/>
    </row>
    <row r="28" spans="2:10" s="10" customFormat="1" x14ac:dyDescent="0.25">
      <c r="B28" s="2" t="s">
        <v>25</v>
      </c>
      <c r="C28" s="2" t="s">
        <v>76</v>
      </c>
      <c r="D28" s="2" t="s">
        <v>77</v>
      </c>
      <c r="E28" s="4" t="s">
        <v>340</v>
      </c>
      <c r="F28" s="4">
        <f t="shared" si="0"/>
        <v>12</v>
      </c>
      <c r="G28" s="4">
        <v>8</v>
      </c>
      <c r="H28" s="4">
        <v>3</v>
      </c>
      <c r="I28" s="1" t="s">
        <v>21</v>
      </c>
      <c r="J28" s="2"/>
    </row>
    <row r="29" spans="2:10" s="10" customFormat="1" ht="25.5" x14ac:dyDescent="0.25">
      <c r="B29" s="2" t="s">
        <v>78</v>
      </c>
      <c r="C29" s="2" t="s">
        <v>88</v>
      </c>
      <c r="D29" s="2" t="s">
        <v>91</v>
      </c>
      <c r="E29" s="4" t="s">
        <v>346</v>
      </c>
      <c r="F29" s="4">
        <f t="shared" si="0"/>
        <v>2</v>
      </c>
      <c r="G29" s="4">
        <v>1</v>
      </c>
      <c r="H29" s="4">
        <v>2</v>
      </c>
      <c r="I29" s="1" t="s">
        <v>21</v>
      </c>
      <c r="J29" s="2"/>
    </row>
    <row r="30" spans="2:10" s="10" customFormat="1" x14ac:dyDescent="0.25">
      <c r="B30" s="2" t="s">
        <v>78</v>
      </c>
      <c r="C30" s="2" t="s">
        <v>79</v>
      </c>
      <c r="D30" s="2" t="s">
        <v>80</v>
      </c>
      <c r="E30" s="4" t="s">
        <v>341</v>
      </c>
      <c r="F30" s="4">
        <v>42.5</v>
      </c>
      <c r="G30" s="4">
        <v>85</v>
      </c>
      <c r="H30" s="4">
        <v>5</v>
      </c>
      <c r="I30" s="1" t="s">
        <v>21</v>
      </c>
      <c r="J30" s="2"/>
    </row>
    <row r="31" spans="2:10" s="10" customFormat="1" x14ac:dyDescent="0.25">
      <c r="B31" s="2" t="s">
        <v>78</v>
      </c>
      <c r="C31" s="2" t="s">
        <v>79</v>
      </c>
      <c r="D31" s="2" t="s">
        <v>81</v>
      </c>
      <c r="E31" s="4" t="s">
        <v>341</v>
      </c>
      <c r="F31" s="4">
        <v>42.5</v>
      </c>
      <c r="G31" s="4">
        <v>85</v>
      </c>
      <c r="H31" s="4">
        <v>5</v>
      </c>
      <c r="I31" s="1" t="s">
        <v>21</v>
      </c>
      <c r="J31" s="2"/>
    </row>
    <row r="32" spans="2:10" s="10" customFormat="1" x14ac:dyDescent="0.25">
      <c r="B32" s="2" t="s">
        <v>4</v>
      </c>
      <c r="C32" s="2" t="s">
        <v>86</v>
      </c>
      <c r="D32" s="2" t="s">
        <v>87</v>
      </c>
      <c r="E32" s="4">
        <v>100</v>
      </c>
      <c r="F32" s="4">
        <f t="shared" si="0"/>
        <v>100</v>
      </c>
      <c r="G32" s="4">
        <v>100</v>
      </c>
      <c r="H32" s="4">
        <v>2</v>
      </c>
      <c r="I32" s="1" t="s">
        <v>21</v>
      </c>
      <c r="J32" s="2"/>
    </row>
    <row r="33" spans="2:10" s="10" customFormat="1" x14ac:dyDescent="0.25">
      <c r="B33" s="2" t="s">
        <v>26</v>
      </c>
      <c r="C33" s="2" t="s">
        <v>27</v>
      </c>
      <c r="D33" s="2" t="s">
        <v>52</v>
      </c>
      <c r="E33" s="4">
        <v>100</v>
      </c>
      <c r="F33" s="4">
        <f t="shared" si="0"/>
        <v>100</v>
      </c>
      <c r="G33" s="4">
        <v>100</v>
      </c>
      <c r="H33" s="4">
        <v>2</v>
      </c>
      <c r="I33" s="1" t="s">
        <v>21</v>
      </c>
      <c r="J33" s="2"/>
    </row>
    <row r="34" spans="2:10" s="10" customFormat="1" x14ac:dyDescent="0.25">
      <c r="B34" s="2" t="s">
        <v>26</v>
      </c>
      <c r="C34" s="2" t="s">
        <v>49</v>
      </c>
      <c r="D34" s="2" t="s">
        <v>30</v>
      </c>
      <c r="E34" s="4">
        <v>100</v>
      </c>
      <c r="F34" s="4">
        <f t="shared" si="0"/>
        <v>100</v>
      </c>
      <c r="G34" s="4">
        <v>100</v>
      </c>
      <c r="H34" s="4">
        <v>2</v>
      </c>
      <c r="I34" s="1" t="s">
        <v>21</v>
      </c>
      <c r="J34" s="2"/>
    </row>
    <row r="35" spans="2:10" s="10" customFormat="1" x14ac:dyDescent="0.25">
      <c r="B35" s="2" t="s">
        <v>26</v>
      </c>
      <c r="C35" s="2" t="s">
        <v>28</v>
      </c>
      <c r="D35" s="2" t="s">
        <v>29</v>
      </c>
      <c r="E35" s="4">
        <v>100</v>
      </c>
      <c r="F35" s="4">
        <f t="shared" si="0"/>
        <v>100</v>
      </c>
      <c r="G35" s="4">
        <v>100</v>
      </c>
      <c r="H35" s="4">
        <v>2</v>
      </c>
      <c r="I35" s="1" t="s">
        <v>21</v>
      </c>
      <c r="J35" s="2"/>
    </row>
    <row r="36" spans="2:10" ht="15.75" x14ac:dyDescent="0.25">
      <c r="B36" s="14"/>
      <c r="C36" s="14"/>
      <c r="D36" s="14"/>
      <c r="E36" s="14"/>
      <c r="F36" s="15"/>
      <c r="G36" s="15"/>
      <c r="H36" s="16">
        <f>SUM(H11:H35)</f>
        <v>100</v>
      </c>
      <c r="I36" s="14"/>
      <c r="J36" s="14"/>
    </row>
  </sheetData>
  <mergeCells count="10">
    <mergeCell ref="G8:H8"/>
    <mergeCell ref="I8:J8"/>
    <mergeCell ref="B2:J3"/>
    <mergeCell ref="G4:H4"/>
    <mergeCell ref="I4:J4"/>
    <mergeCell ref="B6:C6"/>
    <mergeCell ref="G6:J6"/>
    <mergeCell ref="G7:H7"/>
    <mergeCell ref="I7:J7"/>
    <mergeCell ref="D4:F4"/>
  </mergeCells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E24F5-85E8-4BD2-8BF4-DD063AB91025}">
  <dimension ref="B2:T31"/>
  <sheetViews>
    <sheetView topLeftCell="B1" zoomScaleNormal="100" workbookViewId="0">
      <selection activeCell="H11" sqref="H11:H30"/>
    </sheetView>
  </sheetViews>
  <sheetFormatPr defaultColWidth="9.28515625" defaultRowHeight="12.75" x14ac:dyDescent="0.25"/>
  <cols>
    <col min="1" max="1" width="2.85546875" style="8" customWidth="1"/>
    <col min="2" max="2" width="32.28515625" style="8" bestFit="1" customWidth="1"/>
    <col min="3" max="3" width="33.28515625" style="8" bestFit="1" customWidth="1"/>
    <col min="4" max="4" width="57.28515625" style="8" bestFit="1" customWidth="1"/>
    <col min="5" max="5" width="17" style="8" customWidth="1"/>
    <col min="6" max="6" width="17" style="9" customWidth="1"/>
    <col min="7" max="7" width="16" style="9" bestFit="1" customWidth="1"/>
    <col min="8" max="8" width="13.140625" style="9" bestFit="1" customWidth="1"/>
    <col min="9" max="9" width="9.7109375" style="9" bestFit="1" customWidth="1"/>
    <col min="10" max="10" width="10.42578125" style="9" bestFit="1" customWidth="1"/>
    <col min="11" max="16384" width="9.28515625" style="8"/>
  </cols>
  <sheetData>
    <row r="2" spans="2:20" x14ac:dyDescent="0.25">
      <c r="B2" s="49" t="s">
        <v>6</v>
      </c>
      <c r="C2" s="49"/>
      <c r="D2" s="49"/>
      <c r="E2" s="49"/>
      <c r="F2" s="49"/>
      <c r="G2" s="49"/>
      <c r="H2" s="49"/>
      <c r="I2" s="49"/>
      <c r="J2" s="49"/>
    </row>
    <row r="3" spans="2:20" x14ac:dyDescent="0.25">
      <c r="B3" s="49"/>
      <c r="C3" s="49"/>
      <c r="D3" s="49"/>
      <c r="E3" s="49"/>
      <c r="F3" s="49"/>
      <c r="G3" s="49"/>
      <c r="H3" s="49"/>
      <c r="I3" s="49"/>
      <c r="J3" s="49"/>
    </row>
    <row r="4" spans="2:20" s="10" customFormat="1" ht="15" customHeight="1" x14ac:dyDescent="0.25">
      <c r="B4" s="18" t="s">
        <v>7</v>
      </c>
      <c r="C4" s="27">
        <v>2021</v>
      </c>
      <c r="D4" s="43" t="s">
        <v>8</v>
      </c>
      <c r="E4" s="55"/>
      <c r="F4" s="44"/>
      <c r="G4" s="50" t="s">
        <v>9</v>
      </c>
      <c r="H4" s="51"/>
      <c r="I4" s="52">
        <f>H31/100</f>
        <v>1</v>
      </c>
      <c r="J4" s="52"/>
    </row>
    <row r="5" spans="2:20" x14ac:dyDescent="0.25">
      <c r="B5" s="9"/>
      <c r="C5" s="9"/>
    </row>
    <row r="6" spans="2:20" s="10" customFormat="1" ht="15" customHeight="1" x14ac:dyDescent="0.25">
      <c r="B6" s="53" t="s">
        <v>11</v>
      </c>
      <c r="C6" s="53"/>
      <c r="F6" s="32"/>
      <c r="G6" s="50" t="s">
        <v>10</v>
      </c>
      <c r="H6" s="54"/>
      <c r="I6" s="54"/>
      <c r="J6" s="51"/>
    </row>
    <row r="7" spans="2:20" s="10" customFormat="1" ht="15" customHeight="1" x14ac:dyDescent="0.25">
      <c r="B7" s="19" t="s">
        <v>12</v>
      </c>
      <c r="C7" s="24" t="s">
        <v>99</v>
      </c>
      <c r="F7" s="32"/>
      <c r="G7" s="58" t="s">
        <v>12</v>
      </c>
      <c r="H7" s="58"/>
      <c r="I7" s="59" t="s">
        <v>56</v>
      </c>
      <c r="J7" s="59"/>
    </row>
    <row r="8" spans="2:20" s="10" customFormat="1" ht="15" customHeight="1" x14ac:dyDescent="0.25">
      <c r="B8" s="17" t="s">
        <v>13</v>
      </c>
      <c r="C8" s="21" t="s">
        <v>93</v>
      </c>
      <c r="F8" s="32"/>
      <c r="G8" s="56" t="s">
        <v>13</v>
      </c>
      <c r="H8" s="56"/>
      <c r="I8" s="57" t="s">
        <v>58</v>
      </c>
      <c r="J8" s="57"/>
    </row>
    <row r="10" spans="2:20" ht="25.5" x14ac:dyDescent="0.25">
      <c r="B10" s="12" t="s">
        <v>0</v>
      </c>
      <c r="C10" s="13" t="s">
        <v>1</v>
      </c>
      <c r="D10" s="13" t="s">
        <v>2</v>
      </c>
      <c r="E10" s="28" t="s">
        <v>323</v>
      </c>
      <c r="F10" s="12" t="s">
        <v>324</v>
      </c>
      <c r="G10" s="12" t="s">
        <v>54</v>
      </c>
      <c r="H10" s="12" t="s">
        <v>3</v>
      </c>
      <c r="I10" s="12" t="s">
        <v>14</v>
      </c>
      <c r="J10" s="12" t="s">
        <v>5</v>
      </c>
    </row>
    <row r="11" spans="2:20" s="10" customFormat="1" x14ac:dyDescent="0.25">
      <c r="B11" s="3" t="s">
        <v>17</v>
      </c>
      <c r="C11" s="6" t="s">
        <v>19</v>
      </c>
      <c r="D11" s="3" t="s">
        <v>20</v>
      </c>
      <c r="E11" s="1">
        <v>277686.12</v>
      </c>
      <c r="F11" s="1">
        <f>IF(E11&lt;&gt;100,E11/2,E11)</f>
        <v>138843.06</v>
      </c>
      <c r="G11" s="25">
        <v>69421.53</v>
      </c>
      <c r="H11" s="1">
        <v>2</v>
      </c>
      <c r="I11" s="1" t="s">
        <v>21</v>
      </c>
      <c r="J11" s="3"/>
    </row>
    <row r="12" spans="2:20" s="10" customFormat="1" x14ac:dyDescent="0.25">
      <c r="B12" s="2" t="s">
        <v>17</v>
      </c>
      <c r="C12" s="6" t="s">
        <v>18</v>
      </c>
      <c r="D12" s="2" t="s">
        <v>59</v>
      </c>
      <c r="E12" s="4">
        <v>186559.44</v>
      </c>
      <c r="F12" s="1">
        <f t="shared" ref="F12:F30" si="0">IF(E12&lt;&gt;100,E12/2,E12)</f>
        <v>93279.72</v>
      </c>
      <c r="G12" s="26">
        <v>46639.86</v>
      </c>
      <c r="H12" s="4">
        <v>2</v>
      </c>
      <c r="I12" s="1" t="s">
        <v>21</v>
      </c>
      <c r="J12" s="3"/>
      <c r="P12" s="11"/>
      <c r="Q12" s="11"/>
      <c r="R12" s="11"/>
      <c r="S12" s="11"/>
      <c r="T12" s="11"/>
    </row>
    <row r="13" spans="2:20" s="10" customFormat="1" x14ac:dyDescent="0.25">
      <c r="B13" s="2" t="s">
        <v>17</v>
      </c>
      <c r="C13" s="2" t="s">
        <v>35</v>
      </c>
      <c r="D13" s="2" t="s">
        <v>41</v>
      </c>
      <c r="E13" s="4">
        <v>464245.56</v>
      </c>
      <c r="F13" s="1">
        <f t="shared" si="0"/>
        <v>232122.78</v>
      </c>
      <c r="G13" s="26">
        <v>116061.39</v>
      </c>
      <c r="H13" s="4">
        <v>2</v>
      </c>
      <c r="I13" s="1" t="s">
        <v>21</v>
      </c>
      <c r="J13" s="3"/>
    </row>
    <row r="14" spans="2:20" s="10" customFormat="1" x14ac:dyDescent="0.25">
      <c r="B14" s="7" t="s">
        <v>17</v>
      </c>
      <c r="C14" s="2" t="s">
        <v>60</v>
      </c>
      <c r="D14" s="2" t="s">
        <v>61</v>
      </c>
      <c r="E14" s="4">
        <v>246203.64</v>
      </c>
      <c r="F14" s="1">
        <f t="shared" si="0"/>
        <v>123101.82</v>
      </c>
      <c r="G14" s="26">
        <v>61550.91</v>
      </c>
      <c r="H14" s="4">
        <v>5</v>
      </c>
      <c r="I14" s="1" t="s">
        <v>21</v>
      </c>
      <c r="J14" s="3"/>
    </row>
    <row r="15" spans="2:20" s="10" customFormat="1" ht="63.75" x14ac:dyDescent="0.25">
      <c r="B15" s="2" t="s">
        <v>15</v>
      </c>
      <c r="C15" s="2" t="s">
        <v>16</v>
      </c>
      <c r="D15" s="2" t="s">
        <v>44</v>
      </c>
      <c r="E15" s="4" t="s">
        <v>329</v>
      </c>
      <c r="F15" s="1">
        <v>934</v>
      </c>
      <c r="G15" s="4">
        <f>F15/2</f>
        <v>467</v>
      </c>
      <c r="H15" s="4">
        <v>15</v>
      </c>
      <c r="I15" s="1" t="s">
        <v>21</v>
      </c>
      <c r="J15" s="2"/>
    </row>
    <row r="16" spans="2:20" s="10" customFormat="1" ht="76.5" x14ac:dyDescent="0.25">
      <c r="B16" s="2" t="s">
        <v>15</v>
      </c>
      <c r="C16" s="2" t="s">
        <v>16</v>
      </c>
      <c r="D16" s="2" t="s">
        <v>45</v>
      </c>
      <c r="E16" s="4" t="s">
        <v>330</v>
      </c>
      <c r="F16" s="1">
        <v>329</v>
      </c>
      <c r="G16" s="4">
        <v>165</v>
      </c>
      <c r="H16" s="4">
        <v>15</v>
      </c>
      <c r="I16" s="1" t="s">
        <v>21</v>
      </c>
      <c r="J16" s="2"/>
    </row>
    <row r="17" spans="2:10" s="10" customFormat="1" ht="25.5" x14ac:dyDescent="0.25">
      <c r="B17" s="2" t="s">
        <v>15</v>
      </c>
      <c r="C17" s="2" t="s">
        <v>40</v>
      </c>
      <c r="D17" s="2" t="s">
        <v>64</v>
      </c>
      <c r="E17" s="4" t="s">
        <v>349</v>
      </c>
      <c r="F17" s="1">
        <v>1042</v>
      </c>
      <c r="G17" s="4">
        <f>F17/2</f>
        <v>521</v>
      </c>
      <c r="H17" s="4">
        <v>10</v>
      </c>
      <c r="I17" s="1" t="s">
        <v>21</v>
      </c>
      <c r="J17" s="2"/>
    </row>
    <row r="18" spans="2:10" s="10" customFormat="1" x14ac:dyDescent="0.25">
      <c r="B18" s="2" t="s">
        <v>15</v>
      </c>
      <c r="C18" s="2" t="s">
        <v>65</v>
      </c>
      <c r="D18" s="2" t="s">
        <v>66</v>
      </c>
      <c r="E18" s="33">
        <v>1</v>
      </c>
      <c r="F18" s="1">
        <v>50</v>
      </c>
      <c r="G18" s="4">
        <v>100</v>
      </c>
      <c r="H18" s="4">
        <v>6</v>
      </c>
      <c r="I18" s="1" t="s">
        <v>21</v>
      </c>
      <c r="J18" s="2"/>
    </row>
    <row r="19" spans="2:10" s="10" customFormat="1" x14ac:dyDescent="0.25">
      <c r="B19" s="2" t="s">
        <v>15</v>
      </c>
      <c r="C19" s="2" t="s">
        <v>65</v>
      </c>
      <c r="D19" s="2" t="s">
        <v>67</v>
      </c>
      <c r="E19" s="4" t="s">
        <v>335</v>
      </c>
      <c r="F19" s="1">
        <v>25</v>
      </c>
      <c r="G19" s="4">
        <v>50</v>
      </c>
      <c r="H19" s="4">
        <v>6</v>
      </c>
      <c r="I19" s="1" t="s">
        <v>21</v>
      </c>
      <c r="J19" s="2"/>
    </row>
    <row r="20" spans="2:10" s="10" customFormat="1" x14ac:dyDescent="0.25">
      <c r="B20" s="2" t="s">
        <v>15</v>
      </c>
      <c r="C20" s="2" t="s">
        <v>68</v>
      </c>
      <c r="D20" s="2" t="s">
        <v>68</v>
      </c>
      <c r="E20" s="4">
        <v>100</v>
      </c>
      <c r="F20" s="1">
        <f t="shared" si="0"/>
        <v>100</v>
      </c>
      <c r="G20" s="4">
        <v>100</v>
      </c>
      <c r="H20" s="4">
        <v>5</v>
      </c>
      <c r="I20" s="1" t="s">
        <v>21</v>
      </c>
      <c r="J20" s="2"/>
    </row>
    <row r="21" spans="2:10" s="10" customFormat="1" x14ac:dyDescent="0.25">
      <c r="B21" s="2" t="s">
        <v>22</v>
      </c>
      <c r="C21" s="2" t="s">
        <v>144</v>
      </c>
      <c r="D21" s="2" t="s">
        <v>70</v>
      </c>
      <c r="E21" s="4">
        <v>100</v>
      </c>
      <c r="F21" s="1">
        <f t="shared" si="0"/>
        <v>100</v>
      </c>
      <c r="G21" s="4">
        <v>100</v>
      </c>
      <c r="H21" s="4">
        <v>2</v>
      </c>
      <c r="I21" s="1" t="s">
        <v>21</v>
      </c>
      <c r="J21" s="2"/>
    </row>
    <row r="22" spans="2:10" s="10" customFormat="1" ht="25.5" x14ac:dyDescent="0.25">
      <c r="B22" s="2" t="s">
        <v>22</v>
      </c>
      <c r="C22" s="2" t="s">
        <v>71</v>
      </c>
      <c r="D22" s="2" t="s">
        <v>72</v>
      </c>
      <c r="E22" s="4">
        <v>100</v>
      </c>
      <c r="F22" s="1">
        <f t="shared" si="0"/>
        <v>100</v>
      </c>
      <c r="G22" s="4">
        <v>100</v>
      </c>
      <c r="H22" s="4">
        <v>2</v>
      </c>
      <c r="I22" s="1" t="s">
        <v>21</v>
      </c>
      <c r="J22" s="2"/>
    </row>
    <row r="23" spans="2:10" s="10" customFormat="1" ht="25.5" x14ac:dyDescent="0.25">
      <c r="B23" s="2" t="s">
        <v>22</v>
      </c>
      <c r="C23" s="2" t="s">
        <v>23</v>
      </c>
      <c r="D23" s="2" t="s">
        <v>43</v>
      </c>
      <c r="E23" s="4">
        <v>100</v>
      </c>
      <c r="F23" s="1">
        <f t="shared" si="0"/>
        <v>100</v>
      </c>
      <c r="G23" s="4">
        <v>100</v>
      </c>
      <c r="H23" s="4">
        <v>5</v>
      </c>
      <c r="I23" s="1" t="s">
        <v>21</v>
      </c>
      <c r="J23" s="2"/>
    </row>
    <row r="24" spans="2:10" s="10" customFormat="1" ht="25.5" x14ac:dyDescent="0.25">
      <c r="B24" s="2" t="s">
        <v>22</v>
      </c>
      <c r="C24" s="5" t="s">
        <v>48</v>
      </c>
      <c r="D24" s="2" t="s">
        <v>42</v>
      </c>
      <c r="E24" s="4">
        <v>100</v>
      </c>
      <c r="F24" s="1">
        <f t="shared" si="0"/>
        <v>100</v>
      </c>
      <c r="G24" s="4">
        <v>100</v>
      </c>
      <c r="H24" s="4">
        <v>5</v>
      </c>
      <c r="I24" s="1" t="s">
        <v>21</v>
      </c>
      <c r="J24" s="2"/>
    </row>
    <row r="25" spans="2:10" s="10" customFormat="1" x14ac:dyDescent="0.25">
      <c r="B25" s="2" t="s">
        <v>22</v>
      </c>
      <c r="C25" s="5" t="s">
        <v>31</v>
      </c>
      <c r="D25" s="2" t="s">
        <v>73</v>
      </c>
      <c r="E25" s="4">
        <v>100</v>
      </c>
      <c r="F25" s="1">
        <f t="shared" si="0"/>
        <v>100</v>
      </c>
      <c r="G25" s="4">
        <v>100</v>
      </c>
      <c r="H25" s="4">
        <v>5</v>
      </c>
      <c r="I25" s="1" t="s">
        <v>21</v>
      </c>
      <c r="J25" s="2"/>
    </row>
    <row r="26" spans="2:10" s="10" customFormat="1" x14ac:dyDescent="0.25">
      <c r="B26" s="2" t="s">
        <v>25</v>
      </c>
      <c r="C26" s="5" t="s">
        <v>76</v>
      </c>
      <c r="D26" s="2" t="s">
        <v>77</v>
      </c>
      <c r="E26" s="4" t="s">
        <v>340</v>
      </c>
      <c r="F26" s="1">
        <f t="shared" si="0"/>
        <v>12</v>
      </c>
      <c r="G26" s="4">
        <v>8</v>
      </c>
      <c r="H26" s="4">
        <v>5</v>
      </c>
      <c r="I26" s="1" t="s">
        <v>21</v>
      </c>
      <c r="J26" s="2"/>
    </row>
    <row r="27" spans="2:10" s="10" customFormat="1" x14ac:dyDescent="0.25">
      <c r="B27" s="2" t="s">
        <v>4</v>
      </c>
      <c r="C27" s="5" t="s">
        <v>86</v>
      </c>
      <c r="D27" s="2" t="s">
        <v>87</v>
      </c>
      <c r="E27" s="4">
        <v>100</v>
      </c>
      <c r="F27" s="1">
        <f t="shared" si="0"/>
        <v>100</v>
      </c>
      <c r="G27" s="4">
        <v>100</v>
      </c>
      <c r="H27" s="4">
        <v>2</v>
      </c>
      <c r="I27" s="1" t="s">
        <v>21</v>
      </c>
      <c r="J27" s="2"/>
    </row>
    <row r="28" spans="2:10" s="10" customFormat="1" x14ac:dyDescent="0.25">
      <c r="B28" s="2" t="s">
        <v>26</v>
      </c>
      <c r="C28" s="5" t="s">
        <v>27</v>
      </c>
      <c r="D28" s="2" t="s">
        <v>52</v>
      </c>
      <c r="E28" s="4">
        <v>100</v>
      </c>
      <c r="F28" s="1">
        <f t="shared" si="0"/>
        <v>100</v>
      </c>
      <c r="G28" s="4">
        <v>100</v>
      </c>
      <c r="H28" s="4">
        <v>2</v>
      </c>
      <c r="I28" s="1" t="s">
        <v>21</v>
      </c>
      <c r="J28" s="2"/>
    </row>
    <row r="29" spans="2:10" s="10" customFormat="1" x14ac:dyDescent="0.25">
      <c r="B29" s="2" t="s">
        <v>26</v>
      </c>
      <c r="C29" s="5" t="s">
        <v>49</v>
      </c>
      <c r="D29" s="2" t="s">
        <v>30</v>
      </c>
      <c r="E29" s="4">
        <v>100</v>
      </c>
      <c r="F29" s="1">
        <f t="shared" si="0"/>
        <v>100</v>
      </c>
      <c r="G29" s="4">
        <v>100</v>
      </c>
      <c r="H29" s="4">
        <v>2</v>
      </c>
      <c r="I29" s="1" t="s">
        <v>21</v>
      </c>
      <c r="J29" s="2"/>
    </row>
    <row r="30" spans="2:10" s="10" customFormat="1" x14ac:dyDescent="0.25">
      <c r="B30" s="2" t="s">
        <v>26</v>
      </c>
      <c r="C30" s="5" t="s">
        <v>28</v>
      </c>
      <c r="D30" s="2" t="s">
        <v>29</v>
      </c>
      <c r="E30" s="4">
        <v>100</v>
      </c>
      <c r="F30" s="1">
        <f t="shared" si="0"/>
        <v>100</v>
      </c>
      <c r="G30" s="4">
        <v>100</v>
      </c>
      <c r="H30" s="4">
        <v>2</v>
      </c>
      <c r="I30" s="1" t="s">
        <v>21</v>
      </c>
      <c r="J30" s="2"/>
    </row>
    <row r="31" spans="2:10" ht="15.75" x14ac:dyDescent="0.25">
      <c r="B31" s="14"/>
      <c r="C31" s="14"/>
      <c r="D31" s="14"/>
      <c r="E31" s="14"/>
      <c r="F31" s="15"/>
      <c r="G31" s="15"/>
      <c r="H31" s="16">
        <f>SUM(H11:H30)</f>
        <v>100</v>
      </c>
      <c r="I31" s="14"/>
      <c r="J31" s="14"/>
    </row>
  </sheetData>
  <mergeCells count="10">
    <mergeCell ref="G8:H8"/>
    <mergeCell ref="I8:J8"/>
    <mergeCell ref="B2:J3"/>
    <mergeCell ref="G4:H4"/>
    <mergeCell ref="I4:J4"/>
    <mergeCell ref="B6:C6"/>
    <mergeCell ref="G6:J6"/>
    <mergeCell ref="G7:H7"/>
    <mergeCell ref="I7:J7"/>
    <mergeCell ref="D4:F4"/>
  </mergeCells>
  <phoneticPr fontId="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8DA36-D3B0-4149-B120-0ABE76C76DE0}">
  <dimension ref="B2:T36"/>
  <sheetViews>
    <sheetView topLeftCell="A7" zoomScaleNormal="100" workbookViewId="0">
      <selection activeCell="C20" sqref="C20"/>
    </sheetView>
  </sheetViews>
  <sheetFormatPr defaultColWidth="9.28515625" defaultRowHeight="12.75" x14ac:dyDescent="0.25"/>
  <cols>
    <col min="1" max="1" width="2.85546875" style="8" customWidth="1"/>
    <col min="2" max="2" width="32.28515625" style="8" bestFit="1" customWidth="1"/>
    <col min="3" max="3" width="33.28515625" style="8" bestFit="1" customWidth="1"/>
    <col min="4" max="4" width="58.28515625" style="8" customWidth="1"/>
    <col min="5" max="6" width="16.42578125" style="8" customWidth="1"/>
    <col min="7" max="7" width="16" style="9" bestFit="1" customWidth="1"/>
    <col min="8" max="8" width="13.140625" style="9" bestFit="1" customWidth="1"/>
    <col min="9" max="9" width="9.7109375" style="9" bestFit="1" customWidth="1"/>
    <col min="10" max="10" width="10.42578125" style="9" bestFit="1" customWidth="1"/>
    <col min="11" max="16384" width="9.28515625" style="8"/>
  </cols>
  <sheetData>
    <row r="2" spans="2:20" x14ac:dyDescent="0.25">
      <c r="B2" s="49" t="s">
        <v>6</v>
      </c>
      <c r="C2" s="49"/>
      <c r="D2" s="49"/>
      <c r="E2" s="49"/>
      <c r="F2" s="49"/>
      <c r="G2" s="49"/>
      <c r="H2" s="49"/>
      <c r="I2" s="49"/>
      <c r="J2" s="49"/>
    </row>
    <row r="3" spans="2:20" x14ac:dyDescent="0.25">
      <c r="B3" s="49"/>
      <c r="C3" s="49"/>
      <c r="D3" s="49"/>
      <c r="E3" s="49"/>
      <c r="F3" s="49"/>
      <c r="G3" s="49"/>
      <c r="H3" s="49"/>
      <c r="I3" s="49"/>
      <c r="J3" s="49"/>
    </row>
    <row r="4" spans="2:20" s="10" customFormat="1" ht="15" customHeight="1" x14ac:dyDescent="0.25">
      <c r="B4" s="22" t="s">
        <v>7</v>
      </c>
      <c r="C4" s="27">
        <v>2021</v>
      </c>
      <c r="D4" s="43" t="s">
        <v>8</v>
      </c>
      <c r="E4" s="55"/>
      <c r="F4" s="44"/>
      <c r="G4" s="50" t="s">
        <v>9</v>
      </c>
      <c r="H4" s="51"/>
      <c r="I4" s="52">
        <f>H36/100</f>
        <v>1</v>
      </c>
      <c r="J4" s="52"/>
    </row>
    <row r="5" spans="2:20" x14ac:dyDescent="0.25">
      <c r="B5" s="9"/>
      <c r="C5" s="9"/>
    </row>
    <row r="6" spans="2:20" s="10" customFormat="1" ht="15" customHeight="1" x14ac:dyDescent="0.25">
      <c r="B6" s="53" t="s">
        <v>11</v>
      </c>
      <c r="C6" s="53"/>
      <c r="G6" s="50" t="s">
        <v>10</v>
      </c>
      <c r="H6" s="54"/>
      <c r="I6" s="54"/>
      <c r="J6" s="51"/>
    </row>
    <row r="7" spans="2:20" s="10" customFormat="1" ht="15" customHeight="1" x14ac:dyDescent="0.25">
      <c r="B7" s="23" t="s">
        <v>12</v>
      </c>
      <c r="C7" s="24" t="s">
        <v>153</v>
      </c>
      <c r="G7" s="58" t="s">
        <v>12</v>
      </c>
      <c r="H7" s="58"/>
      <c r="I7" s="59" t="s">
        <v>56</v>
      </c>
      <c r="J7" s="59"/>
    </row>
    <row r="8" spans="2:20" s="10" customFormat="1" ht="15" customHeight="1" x14ac:dyDescent="0.25">
      <c r="B8" s="20" t="s">
        <v>13</v>
      </c>
      <c r="C8" s="21" t="s">
        <v>152</v>
      </c>
      <c r="G8" s="56" t="s">
        <v>13</v>
      </c>
      <c r="H8" s="56"/>
      <c r="I8" s="57" t="s">
        <v>58</v>
      </c>
      <c r="J8" s="57"/>
    </row>
    <row r="10" spans="2:20" ht="25.5" x14ac:dyDescent="0.25">
      <c r="B10" s="12" t="s">
        <v>0</v>
      </c>
      <c r="C10" s="22" t="s">
        <v>1</v>
      </c>
      <c r="D10" s="22" t="s">
        <v>2</v>
      </c>
      <c r="E10" s="28" t="s">
        <v>323</v>
      </c>
      <c r="F10" s="12" t="s">
        <v>324</v>
      </c>
      <c r="G10" s="12" t="s">
        <v>54</v>
      </c>
      <c r="H10" s="12" t="s">
        <v>3</v>
      </c>
      <c r="I10" s="12" t="s">
        <v>14</v>
      </c>
      <c r="J10" s="12" t="s">
        <v>5</v>
      </c>
    </row>
    <row r="11" spans="2:20" s="10" customFormat="1" x14ac:dyDescent="0.25">
      <c r="B11" s="3" t="s">
        <v>17</v>
      </c>
      <c r="C11" s="6" t="s">
        <v>19</v>
      </c>
      <c r="D11" s="6" t="s">
        <v>20</v>
      </c>
      <c r="E11" s="1">
        <v>56049.84</v>
      </c>
      <c r="F11" s="1">
        <f>IF(E11&lt;&gt;100,E11/2,E11)</f>
        <v>28024.92</v>
      </c>
      <c r="G11" s="25">
        <v>14012.46</v>
      </c>
      <c r="H11" s="1">
        <v>5</v>
      </c>
      <c r="I11" s="1" t="s">
        <v>21</v>
      </c>
      <c r="J11" s="3"/>
    </row>
    <row r="12" spans="2:20" s="10" customFormat="1" x14ac:dyDescent="0.25">
      <c r="B12" s="3" t="s">
        <v>17</v>
      </c>
      <c r="C12" s="6" t="s">
        <v>18</v>
      </c>
      <c r="D12" s="3" t="s">
        <v>59</v>
      </c>
      <c r="E12" s="1">
        <v>88109.04</v>
      </c>
      <c r="F12" s="1">
        <f t="shared" ref="F12:F35" si="0">IF(E12&lt;&gt;100,E12/2,E12)</f>
        <v>44054.52</v>
      </c>
      <c r="G12" s="25">
        <v>22027.26</v>
      </c>
      <c r="H12" s="1">
        <v>5</v>
      </c>
      <c r="I12" s="1" t="s">
        <v>21</v>
      </c>
      <c r="J12" s="3"/>
    </row>
    <row r="13" spans="2:20" s="10" customFormat="1" ht="25.5" x14ac:dyDescent="0.25">
      <c r="B13" s="2" t="s">
        <v>15</v>
      </c>
      <c r="C13" s="2" t="s">
        <v>39</v>
      </c>
      <c r="D13" s="2" t="s">
        <v>137</v>
      </c>
      <c r="E13" s="4">
        <v>100</v>
      </c>
      <c r="F13" s="1">
        <f t="shared" si="0"/>
        <v>100</v>
      </c>
      <c r="G13" s="30">
        <v>100</v>
      </c>
      <c r="H13" s="4">
        <v>5</v>
      </c>
      <c r="I13" s="1" t="s">
        <v>21</v>
      </c>
      <c r="J13" s="3"/>
    </row>
    <row r="14" spans="2:20" s="10" customFormat="1" x14ac:dyDescent="0.25">
      <c r="B14" s="3" t="s">
        <v>15</v>
      </c>
      <c r="C14" s="3" t="s">
        <v>39</v>
      </c>
      <c r="D14" s="3" t="s">
        <v>138</v>
      </c>
      <c r="E14" s="34">
        <v>0.5</v>
      </c>
      <c r="F14" s="1">
        <v>25</v>
      </c>
      <c r="G14" s="29">
        <v>12.5</v>
      </c>
      <c r="H14" s="1">
        <v>5</v>
      </c>
      <c r="I14" s="1" t="s">
        <v>21</v>
      </c>
      <c r="J14" s="3"/>
    </row>
    <row r="15" spans="2:20" s="10" customFormat="1" x14ac:dyDescent="0.25">
      <c r="B15" s="3" t="s">
        <v>15</v>
      </c>
      <c r="C15" s="6" t="s">
        <v>39</v>
      </c>
      <c r="D15" s="3" t="s">
        <v>139</v>
      </c>
      <c r="E15" s="1">
        <v>336</v>
      </c>
      <c r="F15" s="1">
        <f t="shared" si="0"/>
        <v>168</v>
      </c>
      <c r="G15" s="1">
        <v>84</v>
      </c>
      <c r="H15" s="1">
        <v>5</v>
      </c>
      <c r="I15" s="1" t="s">
        <v>21</v>
      </c>
      <c r="J15" s="3"/>
    </row>
    <row r="16" spans="2:20" s="10" customFormat="1" x14ac:dyDescent="0.25">
      <c r="B16" s="2" t="s">
        <v>15</v>
      </c>
      <c r="C16" s="6" t="s">
        <v>110</v>
      </c>
      <c r="D16" s="2" t="s">
        <v>111</v>
      </c>
      <c r="E16" s="4">
        <v>100</v>
      </c>
      <c r="F16" s="1">
        <f t="shared" si="0"/>
        <v>100</v>
      </c>
      <c r="G16" s="4">
        <v>100</v>
      </c>
      <c r="H16" s="4">
        <v>5</v>
      </c>
      <c r="I16" s="1" t="s">
        <v>21</v>
      </c>
      <c r="J16" s="3"/>
      <c r="P16" s="11"/>
      <c r="Q16" s="11"/>
      <c r="R16" s="11"/>
      <c r="S16" s="11"/>
      <c r="T16" s="11"/>
    </row>
    <row r="17" spans="2:10" s="10" customFormat="1" ht="25.5" x14ac:dyDescent="0.25">
      <c r="B17" s="2" t="s">
        <v>15</v>
      </c>
      <c r="C17" s="2" t="s">
        <v>140</v>
      </c>
      <c r="D17" s="2" t="s">
        <v>141</v>
      </c>
      <c r="E17" s="33">
        <v>0.9</v>
      </c>
      <c r="F17" s="1">
        <v>45</v>
      </c>
      <c r="G17" s="4">
        <v>90</v>
      </c>
      <c r="H17" s="4">
        <v>5</v>
      </c>
      <c r="I17" s="1" t="s">
        <v>21</v>
      </c>
      <c r="J17" s="3"/>
    </row>
    <row r="18" spans="2:10" s="10" customFormat="1" x14ac:dyDescent="0.25">
      <c r="B18" s="2" t="s">
        <v>15</v>
      </c>
      <c r="C18" s="2" t="s">
        <v>114</v>
      </c>
      <c r="D18" s="2" t="s">
        <v>142</v>
      </c>
      <c r="E18" s="33">
        <v>0.8</v>
      </c>
      <c r="F18" s="1">
        <v>40</v>
      </c>
      <c r="G18" s="4">
        <v>20</v>
      </c>
      <c r="H18" s="4">
        <v>5</v>
      </c>
      <c r="I18" s="1" t="s">
        <v>21</v>
      </c>
      <c r="J18" s="3"/>
    </row>
    <row r="19" spans="2:10" s="10" customFormat="1" x14ac:dyDescent="0.25">
      <c r="B19" s="2" t="s">
        <v>15</v>
      </c>
      <c r="C19" s="2" t="s">
        <v>116</v>
      </c>
      <c r="D19" s="2" t="s">
        <v>142</v>
      </c>
      <c r="E19" s="33">
        <v>0.8</v>
      </c>
      <c r="F19" s="1">
        <v>40</v>
      </c>
      <c r="G19" s="4">
        <v>20</v>
      </c>
      <c r="H19" s="4">
        <v>8</v>
      </c>
      <c r="I19" s="1" t="s">
        <v>21</v>
      </c>
      <c r="J19" s="3"/>
    </row>
    <row r="20" spans="2:10" s="10" customFormat="1" x14ac:dyDescent="0.25">
      <c r="B20" s="2" t="s">
        <v>15</v>
      </c>
      <c r="C20" s="2" t="s">
        <v>143</v>
      </c>
      <c r="D20" s="2" t="s">
        <v>142</v>
      </c>
      <c r="E20" s="33">
        <v>0.8</v>
      </c>
      <c r="F20" s="1">
        <v>40</v>
      </c>
      <c r="G20" s="4">
        <v>20</v>
      </c>
      <c r="H20" s="4">
        <v>8</v>
      </c>
      <c r="I20" s="1" t="s">
        <v>21</v>
      </c>
      <c r="J20" s="3"/>
    </row>
    <row r="21" spans="2:10" s="10" customFormat="1" x14ac:dyDescent="0.25">
      <c r="B21" s="2" t="s">
        <v>24</v>
      </c>
      <c r="C21" s="2" t="s">
        <v>24</v>
      </c>
      <c r="D21" s="2" t="s">
        <v>32</v>
      </c>
      <c r="E21" s="4">
        <v>250</v>
      </c>
      <c r="F21" s="1">
        <f t="shared" si="0"/>
        <v>125</v>
      </c>
      <c r="G21" s="4">
        <v>63</v>
      </c>
      <c r="H21" s="4">
        <v>3</v>
      </c>
      <c r="I21" s="1" t="s">
        <v>21</v>
      </c>
      <c r="J21" s="3"/>
    </row>
    <row r="22" spans="2:10" s="10" customFormat="1" x14ac:dyDescent="0.25">
      <c r="B22" s="2" t="s">
        <v>24</v>
      </c>
      <c r="C22" s="2" t="s">
        <v>24</v>
      </c>
      <c r="D22" s="2" t="s">
        <v>33</v>
      </c>
      <c r="E22" s="4">
        <v>200</v>
      </c>
      <c r="F22" s="1">
        <f t="shared" si="0"/>
        <v>100</v>
      </c>
      <c r="G22" s="4">
        <v>50</v>
      </c>
      <c r="H22" s="4">
        <v>3</v>
      </c>
      <c r="I22" s="1" t="s">
        <v>21</v>
      </c>
      <c r="J22" s="3"/>
    </row>
    <row r="23" spans="2:10" s="10" customFormat="1" x14ac:dyDescent="0.25">
      <c r="B23" s="2" t="s">
        <v>22</v>
      </c>
      <c r="C23" s="2" t="s">
        <v>127</v>
      </c>
      <c r="D23" s="2" t="s">
        <v>128</v>
      </c>
      <c r="E23" s="4">
        <v>100</v>
      </c>
      <c r="F23" s="1">
        <f t="shared" si="0"/>
        <v>100</v>
      </c>
      <c r="G23" s="4">
        <v>100</v>
      </c>
      <c r="H23" s="4">
        <v>3</v>
      </c>
      <c r="I23" s="1" t="s">
        <v>21</v>
      </c>
      <c r="J23" s="3"/>
    </row>
    <row r="24" spans="2:10" s="10" customFormat="1" x14ac:dyDescent="0.25">
      <c r="B24" s="2" t="s">
        <v>22</v>
      </c>
      <c r="C24" s="2" t="s">
        <v>144</v>
      </c>
      <c r="D24" s="2" t="s">
        <v>145</v>
      </c>
      <c r="E24" s="4">
        <v>100</v>
      </c>
      <c r="F24" s="1">
        <f t="shared" si="0"/>
        <v>100</v>
      </c>
      <c r="G24" s="4">
        <v>100</v>
      </c>
      <c r="H24" s="4">
        <v>3</v>
      </c>
      <c r="I24" s="1" t="s">
        <v>21</v>
      </c>
      <c r="J24" s="3"/>
    </row>
    <row r="25" spans="2:10" s="10" customFormat="1" ht="25.5" x14ac:dyDescent="0.25">
      <c r="B25" s="2" t="s">
        <v>22</v>
      </c>
      <c r="C25" s="2" t="s">
        <v>131</v>
      </c>
      <c r="D25" s="2" t="s">
        <v>132</v>
      </c>
      <c r="E25" s="4">
        <v>100</v>
      </c>
      <c r="F25" s="1">
        <f t="shared" si="0"/>
        <v>100</v>
      </c>
      <c r="G25" s="4">
        <v>100</v>
      </c>
      <c r="H25" s="4">
        <v>3</v>
      </c>
      <c r="I25" s="1" t="s">
        <v>21</v>
      </c>
      <c r="J25" s="3"/>
    </row>
    <row r="26" spans="2:10" s="10" customFormat="1" ht="25.5" x14ac:dyDescent="0.25">
      <c r="B26" s="2" t="s">
        <v>22</v>
      </c>
      <c r="C26" s="2" t="s">
        <v>23</v>
      </c>
      <c r="D26" s="2" t="s">
        <v>43</v>
      </c>
      <c r="E26" s="4">
        <v>100</v>
      </c>
      <c r="F26" s="1">
        <f t="shared" si="0"/>
        <v>100</v>
      </c>
      <c r="G26" s="4">
        <v>100</v>
      </c>
      <c r="H26" s="4">
        <v>3</v>
      </c>
      <c r="I26" s="1" t="s">
        <v>21</v>
      </c>
      <c r="J26" s="3"/>
    </row>
    <row r="27" spans="2:10" s="10" customFormat="1" ht="25.5" x14ac:dyDescent="0.25">
      <c r="B27" s="2" t="s">
        <v>22</v>
      </c>
      <c r="C27" s="2" t="s">
        <v>48</v>
      </c>
      <c r="D27" s="2" t="s">
        <v>42</v>
      </c>
      <c r="E27" s="4">
        <v>100</v>
      </c>
      <c r="F27" s="1">
        <f t="shared" si="0"/>
        <v>100</v>
      </c>
      <c r="G27" s="4">
        <v>100</v>
      </c>
      <c r="H27" s="4">
        <v>3</v>
      </c>
      <c r="I27" s="1" t="s">
        <v>21</v>
      </c>
      <c r="J27" s="3"/>
    </row>
    <row r="28" spans="2:10" s="10" customFormat="1" x14ac:dyDescent="0.25">
      <c r="B28" s="2" t="s">
        <v>22</v>
      </c>
      <c r="C28" s="2" t="s">
        <v>31</v>
      </c>
      <c r="D28" s="2" t="s">
        <v>146</v>
      </c>
      <c r="E28" s="4">
        <v>100</v>
      </c>
      <c r="F28" s="1">
        <f t="shared" si="0"/>
        <v>100</v>
      </c>
      <c r="G28" s="4">
        <v>100</v>
      </c>
      <c r="H28" s="4">
        <v>3</v>
      </c>
      <c r="I28" s="1" t="s">
        <v>21</v>
      </c>
      <c r="J28" s="3"/>
    </row>
    <row r="29" spans="2:10" s="10" customFormat="1" x14ac:dyDescent="0.25">
      <c r="B29" s="2" t="s">
        <v>25</v>
      </c>
      <c r="C29" s="2" t="s">
        <v>133</v>
      </c>
      <c r="D29" s="2" t="s">
        <v>134</v>
      </c>
      <c r="E29" s="4">
        <v>100</v>
      </c>
      <c r="F29" s="1">
        <f t="shared" si="0"/>
        <v>100</v>
      </c>
      <c r="G29" s="4">
        <v>100</v>
      </c>
      <c r="H29" s="4">
        <v>2</v>
      </c>
      <c r="I29" s="1" t="s">
        <v>21</v>
      </c>
      <c r="J29" s="3"/>
    </row>
    <row r="30" spans="2:10" s="10" customFormat="1" ht="25.5" x14ac:dyDescent="0.25">
      <c r="B30" s="2" t="s">
        <v>25</v>
      </c>
      <c r="C30" s="2" t="s">
        <v>135</v>
      </c>
      <c r="D30" s="2" t="s">
        <v>147</v>
      </c>
      <c r="E30" s="4">
        <v>100</v>
      </c>
      <c r="F30" s="1">
        <f t="shared" si="0"/>
        <v>100</v>
      </c>
      <c r="G30" s="4">
        <v>100</v>
      </c>
      <c r="H30" s="4">
        <v>5</v>
      </c>
      <c r="I30" s="1" t="s">
        <v>21</v>
      </c>
      <c r="J30" s="3"/>
    </row>
    <row r="31" spans="2:10" s="10" customFormat="1" x14ac:dyDescent="0.25">
      <c r="B31" s="2" t="s">
        <v>4</v>
      </c>
      <c r="C31" s="2" t="s">
        <v>86</v>
      </c>
      <c r="D31" s="2" t="s">
        <v>148</v>
      </c>
      <c r="E31" s="4">
        <v>100</v>
      </c>
      <c r="F31" s="1">
        <f t="shared" si="0"/>
        <v>100</v>
      </c>
      <c r="G31" s="4">
        <v>100</v>
      </c>
      <c r="H31" s="4">
        <v>5</v>
      </c>
      <c r="I31" s="1" t="s">
        <v>21</v>
      </c>
      <c r="J31" s="3"/>
    </row>
    <row r="32" spans="2:10" s="10" customFormat="1" ht="25.5" x14ac:dyDescent="0.25">
      <c r="B32" s="2" t="s">
        <v>149</v>
      </c>
      <c r="C32" s="2" t="s">
        <v>150</v>
      </c>
      <c r="D32" s="2" t="s">
        <v>151</v>
      </c>
      <c r="E32" s="4">
        <v>100</v>
      </c>
      <c r="F32" s="1">
        <f t="shared" si="0"/>
        <v>100</v>
      </c>
      <c r="G32" s="4">
        <v>100</v>
      </c>
      <c r="H32" s="4">
        <v>2</v>
      </c>
      <c r="I32" s="1" t="s">
        <v>21</v>
      </c>
      <c r="J32" s="3"/>
    </row>
    <row r="33" spans="2:10" s="10" customFormat="1" x14ac:dyDescent="0.25">
      <c r="B33" s="2" t="s">
        <v>26</v>
      </c>
      <c r="C33" s="2" t="s">
        <v>27</v>
      </c>
      <c r="D33" s="2" t="s">
        <v>52</v>
      </c>
      <c r="E33" s="4">
        <v>100</v>
      </c>
      <c r="F33" s="1">
        <f t="shared" si="0"/>
        <v>100</v>
      </c>
      <c r="G33" s="4">
        <v>100</v>
      </c>
      <c r="H33" s="4">
        <v>2</v>
      </c>
      <c r="I33" s="1" t="s">
        <v>21</v>
      </c>
      <c r="J33" s="3"/>
    </row>
    <row r="34" spans="2:10" s="10" customFormat="1" x14ac:dyDescent="0.25">
      <c r="B34" s="2" t="s">
        <v>26</v>
      </c>
      <c r="C34" s="2" t="s">
        <v>49</v>
      </c>
      <c r="D34" s="2" t="s">
        <v>30</v>
      </c>
      <c r="E34" s="4">
        <v>100</v>
      </c>
      <c r="F34" s="1">
        <f t="shared" si="0"/>
        <v>100</v>
      </c>
      <c r="G34" s="4">
        <v>100</v>
      </c>
      <c r="H34" s="4">
        <v>2</v>
      </c>
      <c r="I34" s="1" t="s">
        <v>21</v>
      </c>
      <c r="J34" s="3"/>
    </row>
    <row r="35" spans="2:10" s="10" customFormat="1" x14ac:dyDescent="0.25">
      <c r="B35" s="7" t="s">
        <v>26</v>
      </c>
      <c r="C35" s="2" t="s">
        <v>28</v>
      </c>
      <c r="D35" s="2" t="s">
        <v>29</v>
      </c>
      <c r="E35" s="4">
        <v>100</v>
      </c>
      <c r="F35" s="1">
        <f t="shared" si="0"/>
        <v>100</v>
      </c>
      <c r="G35" s="4">
        <v>100</v>
      </c>
      <c r="H35" s="4">
        <v>2</v>
      </c>
      <c r="I35" s="1" t="s">
        <v>21</v>
      </c>
      <c r="J35" s="3"/>
    </row>
    <row r="36" spans="2:10" ht="15.75" x14ac:dyDescent="0.25">
      <c r="B36" s="14"/>
      <c r="C36" s="14"/>
      <c r="D36" s="14"/>
      <c r="E36" s="14"/>
      <c r="F36" s="14"/>
      <c r="G36" s="15"/>
      <c r="H36" s="16">
        <f>SUM(H11:H35)</f>
        <v>100</v>
      </c>
      <c r="I36" s="14"/>
      <c r="J36" s="14"/>
    </row>
  </sheetData>
  <mergeCells count="10">
    <mergeCell ref="G8:H8"/>
    <mergeCell ref="I8:J8"/>
    <mergeCell ref="B2:J3"/>
    <mergeCell ref="G4:H4"/>
    <mergeCell ref="I4:J4"/>
    <mergeCell ref="B6:C6"/>
    <mergeCell ref="G6:J6"/>
    <mergeCell ref="G7:H7"/>
    <mergeCell ref="I7:J7"/>
    <mergeCell ref="D4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FBA5-7535-49DB-96C7-97AC174DFF35}">
  <dimension ref="B2:T26"/>
  <sheetViews>
    <sheetView topLeftCell="D6" zoomScaleNormal="100" workbookViewId="0">
      <selection activeCell="H11" sqref="H11:H25"/>
    </sheetView>
  </sheetViews>
  <sheetFormatPr defaultColWidth="9.28515625" defaultRowHeight="12.75" x14ac:dyDescent="0.25"/>
  <cols>
    <col min="1" max="1" width="2.85546875" style="8" customWidth="1"/>
    <col min="2" max="2" width="32.28515625" style="8" bestFit="1" customWidth="1"/>
    <col min="3" max="3" width="33.28515625" style="8" bestFit="1" customWidth="1"/>
    <col min="4" max="4" width="58.28515625" style="8" customWidth="1"/>
    <col min="5" max="6" width="19.85546875" style="9" customWidth="1"/>
    <col min="7" max="7" width="16" style="9" bestFit="1" customWidth="1"/>
    <col min="8" max="8" width="13.140625" style="9" bestFit="1" customWidth="1"/>
    <col min="9" max="9" width="9.7109375" style="9" bestFit="1" customWidth="1"/>
    <col min="10" max="10" width="10.42578125" style="9" bestFit="1" customWidth="1"/>
    <col min="11" max="16384" width="9.28515625" style="8"/>
  </cols>
  <sheetData>
    <row r="2" spans="2:20" x14ac:dyDescent="0.25">
      <c r="B2" s="49" t="s">
        <v>6</v>
      </c>
      <c r="C2" s="49"/>
      <c r="D2" s="49"/>
      <c r="E2" s="49"/>
      <c r="F2" s="49"/>
      <c r="G2" s="49"/>
      <c r="H2" s="49"/>
      <c r="I2" s="49"/>
      <c r="J2" s="49"/>
    </row>
    <row r="3" spans="2:20" x14ac:dyDescent="0.25">
      <c r="B3" s="49"/>
      <c r="C3" s="49"/>
      <c r="D3" s="49"/>
      <c r="E3" s="49"/>
      <c r="F3" s="49"/>
      <c r="G3" s="49"/>
      <c r="H3" s="49"/>
      <c r="I3" s="49"/>
      <c r="J3" s="49"/>
    </row>
    <row r="4" spans="2:20" s="10" customFormat="1" ht="15" customHeight="1" x14ac:dyDescent="0.25">
      <c r="B4" s="22" t="s">
        <v>7</v>
      </c>
      <c r="C4" s="27">
        <v>2021</v>
      </c>
      <c r="D4" s="62" t="s">
        <v>8</v>
      </c>
      <c r="E4" s="62"/>
      <c r="F4" s="62"/>
      <c r="G4" s="50" t="s">
        <v>9</v>
      </c>
      <c r="H4" s="51"/>
      <c r="I4" s="52">
        <f>H26/100</f>
        <v>1</v>
      </c>
      <c r="J4" s="52"/>
    </row>
    <row r="5" spans="2:20" x14ac:dyDescent="0.25">
      <c r="B5" s="9"/>
      <c r="C5" s="9"/>
      <c r="D5" s="63"/>
      <c r="E5" s="63"/>
      <c r="F5" s="63"/>
    </row>
    <row r="6" spans="2:20" s="10" customFormat="1" ht="15" customHeight="1" x14ac:dyDescent="0.25">
      <c r="B6" s="53" t="s">
        <v>11</v>
      </c>
      <c r="C6" s="53"/>
      <c r="E6" s="32"/>
      <c r="F6" s="32"/>
      <c r="G6" s="50" t="s">
        <v>10</v>
      </c>
      <c r="H6" s="54"/>
      <c r="I6" s="54"/>
      <c r="J6" s="51"/>
    </row>
    <row r="7" spans="2:20" s="10" customFormat="1" ht="15" customHeight="1" x14ac:dyDescent="0.25">
      <c r="B7" s="23" t="s">
        <v>12</v>
      </c>
      <c r="C7" s="24" t="s">
        <v>315</v>
      </c>
      <c r="E7" s="32"/>
      <c r="F7" s="32"/>
      <c r="G7" s="58" t="s">
        <v>12</v>
      </c>
      <c r="H7" s="58"/>
      <c r="I7" s="61" t="s">
        <v>56</v>
      </c>
      <c r="J7" s="61"/>
    </row>
    <row r="8" spans="2:20" s="10" customFormat="1" ht="15" customHeight="1" x14ac:dyDescent="0.25">
      <c r="B8" s="20" t="s">
        <v>13</v>
      </c>
      <c r="C8" s="21" t="s">
        <v>93</v>
      </c>
      <c r="E8" s="32"/>
      <c r="F8" s="32"/>
      <c r="G8" s="56" t="s">
        <v>13</v>
      </c>
      <c r="H8" s="56"/>
      <c r="I8" s="60" t="s">
        <v>58</v>
      </c>
      <c r="J8" s="60"/>
    </row>
    <row r="10" spans="2:20" ht="25.5" x14ac:dyDescent="0.25">
      <c r="B10" s="12" t="s">
        <v>0</v>
      </c>
      <c r="C10" s="22" t="s">
        <v>1</v>
      </c>
      <c r="D10" s="22" t="s">
        <v>2</v>
      </c>
      <c r="E10" s="36" t="s">
        <v>323</v>
      </c>
      <c r="F10" s="12" t="s">
        <v>324</v>
      </c>
      <c r="G10" s="12" t="s">
        <v>54</v>
      </c>
      <c r="H10" s="12" t="s">
        <v>3</v>
      </c>
      <c r="I10" s="12" t="s">
        <v>14</v>
      </c>
      <c r="J10" s="12" t="s">
        <v>5</v>
      </c>
    </row>
    <row r="11" spans="2:20" s="10" customFormat="1" x14ac:dyDescent="0.25">
      <c r="B11" s="2" t="s">
        <v>15</v>
      </c>
      <c r="C11" s="6" t="s">
        <v>108</v>
      </c>
      <c r="D11" s="2" t="s">
        <v>290</v>
      </c>
      <c r="E11" s="4">
        <v>1000</v>
      </c>
      <c r="F11" s="4">
        <f>IF(E11&lt;&gt;100,E11/2,E11)</f>
        <v>500</v>
      </c>
      <c r="G11" s="4">
        <f>IF(F11&lt;&gt;100,F11/2,F11)</f>
        <v>250</v>
      </c>
      <c r="H11" s="4">
        <v>12.5</v>
      </c>
      <c r="I11" s="1" t="s">
        <v>21</v>
      </c>
      <c r="J11" s="3"/>
      <c r="P11" s="11"/>
      <c r="Q11" s="11"/>
      <c r="R11" s="11"/>
      <c r="S11" s="11"/>
      <c r="T11" s="11"/>
    </row>
    <row r="12" spans="2:20" s="10" customFormat="1" x14ac:dyDescent="0.25">
      <c r="B12" s="2" t="s">
        <v>15</v>
      </c>
      <c r="C12" s="2" t="s">
        <v>108</v>
      </c>
      <c r="D12" s="2" t="s">
        <v>291</v>
      </c>
      <c r="E12" s="4">
        <v>1020</v>
      </c>
      <c r="F12" s="4">
        <f t="shared" ref="F12:G25" si="0">IF(E12&lt;&gt;100,E12/2,E12)</f>
        <v>510</v>
      </c>
      <c r="G12" s="4">
        <f t="shared" si="0"/>
        <v>255</v>
      </c>
      <c r="H12" s="4">
        <v>15</v>
      </c>
      <c r="I12" s="1" t="s">
        <v>21</v>
      </c>
      <c r="J12" s="3"/>
    </row>
    <row r="13" spans="2:20" s="10" customFormat="1" ht="25.5" x14ac:dyDescent="0.25">
      <c r="B13" s="2" t="s">
        <v>17</v>
      </c>
      <c r="C13" s="2" t="s">
        <v>108</v>
      </c>
      <c r="D13" s="2" t="s">
        <v>158</v>
      </c>
      <c r="E13" s="26">
        <v>1031245.99</v>
      </c>
      <c r="F13" s="26">
        <f t="shared" si="0"/>
        <v>515622.995</v>
      </c>
      <c r="G13" s="26">
        <f t="shared" si="0"/>
        <v>257811.4975</v>
      </c>
      <c r="H13" s="4">
        <v>5</v>
      </c>
      <c r="I13" s="1" t="s">
        <v>21</v>
      </c>
      <c r="J13" s="3"/>
    </row>
    <row r="14" spans="2:20" s="10" customFormat="1" ht="25.5" x14ac:dyDescent="0.25">
      <c r="B14" s="2" t="s">
        <v>17</v>
      </c>
      <c r="C14" s="2" t="s">
        <v>108</v>
      </c>
      <c r="D14" s="2" t="s">
        <v>292</v>
      </c>
      <c r="E14" s="26">
        <v>2040579.25</v>
      </c>
      <c r="F14" s="26">
        <f t="shared" si="0"/>
        <v>1020289.625</v>
      </c>
      <c r="G14" s="26">
        <f t="shared" si="0"/>
        <v>510144.8125</v>
      </c>
      <c r="H14" s="4">
        <v>20</v>
      </c>
      <c r="I14" s="1" t="s">
        <v>21</v>
      </c>
      <c r="J14" s="3"/>
    </row>
    <row r="15" spans="2:20" s="10" customFormat="1" x14ac:dyDescent="0.25">
      <c r="B15" s="2" t="s">
        <v>17</v>
      </c>
      <c r="C15" s="2" t="s">
        <v>293</v>
      </c>
      <c r="D15" s="2" t="s">
        <v>294</v>
      </c>
      <c r="E15" s="26">
        <v>176281.56</v>
      </c>
      <c r="F15" s="26">
        <f t="shared" si="0"/>
        <v>88140.78</v>
      </c>
      <c r="G15" s="26">
        <f t="shared" si="0"/>
        <v>44070.39</v>
      </c>
      <c r="H15" s="4">
        <v>10</v>
      </c>
      <c r="I15" s="1" t="s">
        <v>21</v>
      </c>
      <c r="J15" s="3"/>
    </row>
    <row r="16" spans="2:20" s="10" customFormat="1" x14ac:dyDescent="0.25">
      <c r="B16" s="2" t="s">
        <v>17</v>
      </c>
      <c r="C16" s="2" t="s">
        <v>295</v>
      </c>
      <c r="D16" s="2" t="s">
        <v>296</v>
      </c>
      <c r="E16" s="26">
        <v>136539.24</v>
      </c>
      <c r="F16" s="26">
        <f t="shared" si="0"/>
        <v>68269.62</v>
      </c>
      <c r="G16" s="26">
        <f t="shared" si="0"/>
        <v>34134.81</v>
      </c>
      <c r="H16" s="4">
        <v>10</v>
      </c>
      <c r="I16" s="1" t="s">
        <v>21</v>
      </c>
      <c r="J16" s="3"/>
    </row>
    <row r="17" spans="2:10" s="10" customFormat="1" ht="25.5" x14ac:dyDescent="0.25">
      <c r="B17" s="2" t="s">
        <v>22</v>
      </c>
      <c r="C17" s="2" t="s">
        <v>297</v>
      </c>
      <c r="D17" s="2" t="s">
        <v>298</v>
      </c>
      <c r="E17" s="4">
        <v>100</v>
      </c>
      <c r="F17" s="4">
        <f t="shared" si="0"/>
        <v>100</v>
      </c>
      <c r="G17" s="4">
        <f t="shared" si="0"/>
        <v>100</v>
      </c>
      <c r="H17" s="4">
        <v>2.5</v>
      </c>
      <c r="I17" s="1" t="s">
        <v>21</v>
      </c>
      <c r="J17" s="3"/>
    </row>
    <row r="18" spans="2:10" s="10" customFormat="1" ht="51" x14ac:dyDescent="0.25">
      <c r="B18" s="2" t="s">
        <v>22</v>
      </c>
      <c r="C18" s="2" t="s">
        <v>144</v>
      </c>
      <c r="D18" s="2" t="s">
        <v>299</v>
      </c>
      <c r="E18" s="4">
        <v>100</v>
      </c>
      <c r="F18" s="4">
        <f t="shared" si="0"/>
        <v>100</v>
      </c>
      <c r="G18" s="4">
        <f t="shared" si="0"/>
        <v>100</v>
      </c>
      <c r="H18" s="4">
        <v>2.5</v>
      </c>
      <c r="I18" s="1" t="s">
        <v>21</v>
      </c>
      <c r="J18" s="3"/>
    </row>
    <row r="19" spans="2:10" s="10" customFormat="1" ht="51" x14ac:dyDescent="0.25">
      <c r="B19" s="2" t="s">
        <v>22</v>
      </c>
      <c r="C19" s="2" t="s">
        <v>300</v>
      </c>
      <c r="D19" s="2" t="s">
        <v>301</v>
      </c>
      <c r="E19" s="4">
        <v>100</v>
      </c>
      <c r="F19" s="4">
        <f t="shared" si="0"/>
        <v>100</v>
      </c>
      <c r="G19" s="4">
        <f t="shared" si="0"/>
        <v>100</v>
      </c>
      <c r="H19" s="4">
        <v>2.5</v>
      </c>
      <c r="I19" s="1" t="s">
        <v>21</v>
      </c>
      <c r="J19" s="3"/>
    </row>
    <row r="20" spans="2:10" s="10" customFormat="1" x14ac:dyDescent="0.25">
      <c r="B20" s="2" t="s">
        <v>78</v>
      </c>
      <c r="C20" s="2" t="s">
        <v>302</v>
      </c>
      <c r="D20" s="2" t="s">
        <v>303</v>
      </c>
      <c r="E20" s="4">
        <v>100</v>
      </c>
      <c r="F20" s="4">
        <f t="shared" si="0"/>
        <v>100</v>
      </c>
      <c r="G20" s="4">
        <f t="shared" si="0"/>
        <v>100</v>
      </c>
      <c r="H20" s="4">
        <v>2.5</v>
      </c>
      <c r="I20" s="1" t="s">
        <v>21</v>
      </c>
      <c r="J20" s="3"/>
    </row>
    <row r="21" spans="2:10" s="10" customFormat="1" ht="25.5" x14ac:dyDescent="0.25">
      <c r="B21" s="2" t="s">
        <v>25</v>
      </c>
      <c r="C21" s="2" t="s">
        <v>304</v>
      </c>
      <c r="D21" s="2" t="s">
        <v>305</v>
      </c>
      <c r="E21" s="4">
        <v>100</v>
      </c>
      <c r="F21" s="4">
        <f t="shared" si="0"/>
        <v>100</v>
      </c>
      <c r="G21" s="4">
        <f t="shared" si="0"/>
        <v>100</v>
      </c>
      <c r="H21" s="4">
        <v>2.5</v>
      </c>
      <c r="I21" s="1" t="s">
        <v>21</v>
      </c>
      <c r="J21" s="3"/>
    </row>
    <row r="22" spans="2:10" s="10" customFormat="1" x14ac:dyDescent="0.25">
      <c r="B22" s="2" t="s">
        <v>25</v>
      </c>
      <c r="C22" s="2" t="s">
        <v>306</v>
      </c>
      <c r="D22" s="2" t="s">
        <v>307</v>
      </c>
      <c r="E22" s="4">
        <v>100</v>
      </c>
      <c r="F22" s="4">
        <f t="shared" si="0"/>
        <v>100</v>
      </c>
      <c r="G22" s="4">
        <f t="shared" si="0"/>
        <v>100</v>
      </c>
      <c r="H22" s="4">
        <v>2.5</v>
      </c>
      <c r="I22" s="1" t="s">
        <v>21</v>
      </c>
      <c r="J22" s="3"/>
    </row>
    <row r="23" spans="2:10" s="10" customFormat="1" x14ac:dyDescent="0.25">
      <c r="B23" s="2" t="s">
        <v>171</v>
      </c>
      <c r="C23" s="2" t="s">
        <v>308</v>
      </c>
      <c r="D23" s="2" t="s">
        <v>309</v>
      </c>
      <c r="E23" s="4">
        <v>100</v>
      </c>
      <c r="F23" s="4">
        <f t="shared" si="0"/>
        <v>100</v>
      </c>
      <c r="G23" s="4">
        <f t="shared" si="0"/>
        <v>100</v>
      </c>
      <c r="H23" s="4">
        <v>2.5</v>
      </c>
      <c r="I23" s="1" t="s">
        <v>21</v>
      </c>
      <c r="J23" s="3"/>
    </row>
    <row r="24" spans="2:10" s="10" customFormat="1" ht="25.5" x14ac:dyDescent="0.25">
      <c r="B24" s="2" t="s">
        <v>4</v>
      </c>
      <c r="C24" s="2" t="s">
        <v>310</v>
      </c>
      <c r="D24" s="2" t="s">
        <v>311</v>
      </c>
      <c r="E24" s="4">
        <v>100</v>
      </c>
      <c r="F24" s="4">
        <f t="shared" si="0"/>
        <v>100</v>
      </c>
      <c r="G24" s="4">
        <f t="shared" si="0"/>
        <v>100</v>
      </c>
      <c r="H24" s="4">
        <v>5</v>
      </c>
      <c r="I24" s="1" t="s">
        <v>21</v>
      </c>
      <c r="J24" s="3"/>
    </row>
    <row r="25" spans="2:10" s="10" customFormat="1" ht="63.75" x14ac:dyDescent="0.25">
      <c r="B25" s="2" t="s">
        <v>26</v>
      </c>
      <c r="C25" s="2" t="s">
        <v>312</v>
      </c>
      <c r="D25" s="2" t="s">
        <v>313</v>
      </c>
      <c r="E25" s="4">
        <v>100</v>
      </c>
      <c r="F25" s="4">
        <f t="shared" si="0"/>
        <v>100</v>
      </c>
      <c r="G25" s="4">
        <f t="shared" si="0"/>
        <v>100</v>
      </c>
      <c r="H25" s="4">
        <v>5</v>
      </c>
      <c r="I25" s="1" t="s">
        <v>21</v>
      </c>
      <c r="J25" s="3"/>
    </row>
    <row r="26" spans="2:10" ht="15.75" x14ac:dyDescent="0.25">
      <c r="B26" s="14"/>
      <c r="C26" s="14"/>
      <c r="D26" s="14"/>
      <c r="E26" s="15"/>
      <c r="F26" s="15"/>
      <c r="G26" s="15"/>
      <c r="H26" s="16">
        <f>SUM(H11:H25)</f>
        <v>100</v>
      </c>
      <c r="I26" s="14"/>
      <c r="J26" s="14"/>
    </row>
  </sheetData>
  <mergeCells count="10">
    <mergeCell ref="G8:H8"/>
    <mergeCell ref="I8:J8"/>
    <mergeCell ref="B2:J3"/>
    <mergeCell ref="G4:H4"/>
    <mergeCell ref="I4:J4"/>
    <mergeCell ref="B6:C6"/>
    <mergeCell ref="G6:J6"/>
    <mergeCell ref="G7:H7"/>
    <mergeCell ref="I7:J7"/>
    <mergeCell ref="D4:F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4BB09-F646-4CCF-BF79-3B0DDF0F6A4B}">
  <dimension ref="B2:T39"/>
  <sheetViews>
    <sheetView topLeftCell="A10" zoomScaleNormal="100" workbookViewId="0">
      <selection activeCell="H11" sqref="H11:H38"/>
    </sheetView>
  </sheetViews>
  <sheetFormatPr defaultColWidth="9.28515625" defaultRowHeight="12.75" x14ac:dyDescent="0.25"/>
  <cols>
    <col min="1" max="1" width="2.85546875" style="8" customWidth="1"/>
    <col min="2" max="2" width="32.28515625" style="8" bestFit="1" customWidth="1"/>
    <col min="3" max="3" width="33.28515625" style="8" bestFit="1" customWidth="1"/>
    <col min="4" max="4" width="58.28515625" style="8" customWidth="1"/>
    <col min="5" max="6" width="13.85546875" style="8" customWidth="1"/>
    <col min="7" max="7" width="16" style="9" bestFit="1" customWidth="1"/>
    <col min="8" max="8" width="13.140625" style="9" bestFit="1" customWidth="1"/>
    <col min="9" max="9" width="9.7109375" style="9" bestFit="1" customWidth="1"/>
    <col min="10" max="10" width="10.42578125" style="9" bestFit="1" customWidth="1"/>
    <col min="11" max="16384" width="9.28515625" style="8"/>
  </cols>
  <sheetData>
    <row r="2" spans="2:20" x14ac:dyDescent="0.25">
      <c r="B2" s="49" t="s">
        <v>6</v>
      </c>
      <c r="C2" s="49"/>
      <c r="D2" s="49"/>
      <c r="E2" s="49"/>
      <c r="F2" s="49"/>
      <c r="G2" s="49"/>
      <c r="H2" s="49"/>
      <c r="I2" s="49"/>
      <c r="J2" s="49"/>
    </row>
    <row r="3" spans="2:20" x14ac:dyDescent="0.25">
      <c r="B3" s="49"/>
      <c r="C3" s="49"/>
      <c r="D3" s="49"/>
      <c r="E3" s="49"/>
      <c r="F3" s="49"/>
      <c r="G3" s="49"/>
      <c r="H3" s="49"/>
      <c r="I3" s="49"/>
      <c r="J3" s="49"/>
    </row>
    <row r="4" spans="2:20" s="10" customFormat="1" ht="15" customHeight="1" x14ac:dyDescent="0.25">
      <c r="B4" s="22" t="s">
        <v>7</v>
      </c>
      <c r="C4" s="27">
        <v>2021</v>
      </c>
      <c r="D4" s="43" t="s">
        <v>8</v>
      </c>
      <c r="E4" s="55"/>
      <c r="F4" s="44"/>
      <c r="G4" s="50" t="s">
        <v>9</v>
      </c>
      <c r="H4" s="51"/>
      <c r="I4" s="52">
        <f>H39/100</f>
        <v>1</v>
      </c>
      <c r="J4" s="52"/>
    </row>
    <row r="5" spans="2:20" x14ac:dyDescent="0.25">
      <c r="B5" s="9"/>
      <c r="C5" s="9"/>
    </row>
    <row r="6" spans="2:20" s="10" customFormat="1" ht="15" customHeight="1" x14ac:dyDescent="0.25">
      <c r="B6" s="53" t="s">
        <v>11</v>
      </c>
      <c r="C6" s="53"/>
      <c r="G6" s="50" t="s">
        <v>10</v>
      </c>
      <c r="H6" s="54"/>
      <c r="I6" s="54"/>
      <c r="J6" s="51"/>
    </row>
    <row r="7" spans="2:20" s="10" customFormat="1" ht="15" customHeight="1" x14ac:dyDescent="0.25">
      <c r="B7" s="23" t="s">
        <v>12</v>
      </c>
      <c r="C7" s="24" t="s">
        <v>104</v>
      </c>
      <c r="G7" s="58" t="s">
        <v>12</v>
      </c>
      <c r="H7" s="58"/>
      <c r="I7" s="59" t="s">
        <v>56</v>
      </c>
      <c r="J7" s="59"/>
    </row>
    <row r="8" spans="2:20" s="10" customFormat="1" ht="15" customHeight="1" x14ac:dyDescent="0.25">
      <c r="B8" s="20" t="s">
        <v>13</v>
      </c>
      <c r="C8" s="21" t="s">
        <v>105</v>
      </c>
      <c r="G8" s="56" t="s">
        <v>13</v>
      </c>
      <c r="H8" s="56"/>
      <c r="I8" s="57" t="s">
        <v>58</v>
      </c>
      <c r="J8" s="57"/>
    </row>
    <row r="10" spans="2:20" ht="25.5" x14ac:dyDescent="0.25">
      <c r="B10" s="12" t="s">
        <v>0</v>
      </c>
      <c r="C10" s="22" t="s">
        <v>1</v>
      </c>
      <c r="D10" s="22" t="s">
        <v>2</v>
      </c>
      <c r="E10" s="28" t="s">
        <v>323</v>
      </c>
      <c r="F10" s="12" t="s">
        <v>324</v>
      </c>
      <c r="G10" s="12" t="s">
        <v>54</v>
      </c>
      <c r="H10" s="12" t="s">
        <v>3</v>
      </c>
      <c r="I10" s="12" t="s">
        <v>14</v>
      </c>
      <c r="J10" s="12" t="s">
        <v>5</v>
      </c>
    </row>
    <row r="11" spans="2:20" s="10" customFormat="1" ht="38.25" x14ac:dyDescent="0.25">
      <c r="B11" s="3" t="s">
        <v>15</v>
      </c>
      <c r="C11" s="6" t="s">
        <v>39</v>
      </c>
      <c r="D11" s="3" t="s">
        <v>106</v>
      </c>
      <c r="E11" s="1">
        <v>125197.6</v>
      </c>
      <c r="F11" s="1">
        <f>IF(E11&lt;&gt;100,E11/2,E11)</f>
        <v>62598.8</v>
      </c>
      <c r="G11" s="29">
        <v>100</v>
      </c>
      <c r="H11" s="1">
        <v>10</v>
      </c>
      <c r="I11" s="1" t="s">
        <v>21</v>
      </c>
      <c r="J11" s="3"/>
    </row>
    <row r="12" spans="2:20" s="10" customFormat="1" x14ac:dyDescent="0.25">
      <c r="B12" s="2" t="s">
        <v>15</v>
      </c>
      <c r="C12" s="2" t="s">
        <v>40</v>
      </c>
      <c r="D12" s="2" t="s">
        <v>107</v>
      </c>
      <c r="E12" s="4">
        <v>100</v>
      </c>
      <c r="F12" s="1">
        <f t="shared" ref="F12:F38" si="0">IF(E12&lt;&gt;100,E12/2,E12)</f>
        <v>100</v>
      </c>
      <c r="G12" s="29">
        <v>24</v>
      </c>
      <c r="H12" s="4">
        <v>3</v>
      </c>
      <c r="I12" s="1" t="s">
        <v>21</v>
      </c>
      <c r="J12" s="3"/>
    </row>
    <row r="13" spans="2:20" s="10" customFormat="1" x14ac:dyDescent="0.25">
      <c r="B13" s="3" t="s">
        <v>15</v>
      </c>
      <c r="C13" s="3" t="s">
        <v>108</v>
      </c>
      <c r="D13" s="3" t="s">
        <v>109</v>
      </c>
      <c r="E13" s="4">
        <v>100</v>
      </c>
      <c r="F13" s="1">
        <f t="shared" si="0"/>
        <v>100</v>
      </c>
      <c r="G13" s="29">
        <v>100</v>
      </c>
      <c r="H13" s="1">
        <v>3</v>
      </c>
      <c r="I13" s="1" t="s">
        <v>21</v>
      </c>
      <c r="J13" s="3"/>
    </row>
    <row r="14" spans="2:20" s="10" customFormat="1" x14ac:dyDescent="0.25">
      <c r="B14" s="3" t="s">
        <v>15</v>
      </c>
      <c r="C14" s="6" t="s">
        <v>110</v>
      </c>
      <c r="D14" s="3" t="s">
        <v>111</v>
      </c>
      <c r="E14" s="4">
        <v>100</v>
      </c>
      <c r="F14" s="1">
        <f t="shared" si="0"/>
        <v>100</v>
      </c>
      <c r="G14" s="29">
        <v>100</v>
      </c>
      <c r="H14" s="1">
        <v>3</v>
      </c>
      <c r="I14" s="1" t="s">
        <v>21</v>
      </c>
      <c r="J14" s="3"/>
    </row>
    <row r="15" spans="2:20" s="10" customFormat="1" x14ac:dyDescent="0.25">
      <c r="B15" s="2" t="s">
        <v>15</v>
      </c>
      <c r="C15" s="6" t="s">
        <v>112</v>
      </c>
      <c r="D15" s="2" t="s">
        <v>113</v>
      </c>
      <c r="E15" s="4">
        <v>100</v>
      </c>
      <c r="F15" s="1">
        <f t="shared" si="0"/>
        <v>100</v>
      </c>
      <c r="G15" s="29">
        <v>100</v>
      </c>
      <c r="H15" s="4">
        <v>3</v>
      </c>
      <c r="I15" s="1" t="s">
        <v>21</v>
      </c>
      <c r="J15" s="3"/>
      <c r="P15" s="11"/>
      <c r="Q15" s="11"/>
      <c r="R15" s="11"/>
      <c r="S15" s="11"/>
      <c r="T15" s="11"/>
    </row>
    <row r="16" spans="2:20" s="10" customFormat="1" x14ac:dyDescent="0.25">
      <c r="B16" s="2" t="s">
        <v>15</v>
      </c>
      <c r="C16" s="2" t="s">
        <v>114</v>
      </c>
      <c r="D16" s="2" t="s">
        <v>115</v>
      </c>
      <c r="E16" s="4">
        <v>100</v>
      </c>
      <c r="F16" s="1">
        <f t="shared" si="0"/>
        <v>100</v>
      </c>
      <c r="G16" s="29">
        <v>100</v>
      </c>
      <c r="H16" s="4">
        <v>3</v>
      </c>
      <c r="I16" s="1" t="s">
        <v>21</v>
      </c>
      <c r="J16" s="3"/>
    </row>
    <row r="17" spans="2:10" s="10" customFormat="1" x14ac:dyDescent="0.25">
      <c r="B17" s="2" t="s">
        <v>15</v>
      </c>
      <c r="C17" s="2" t="s">
        <v>116</v>
      </c>
      <c r="D17" s="2" t="s">
        <v>117</v>
      </c>
      <c r="E17" s="4">
        <v>100</v>
      </c>
      <c r="F17" s="1">
        <f t="shared" si="0"/>
        <v>100</v>
      </c>
      <c r="G17" s="29">
        <v>100</v>
      </c>
      <c r="H17" s="4">
        <v>4</v>
      </c>
      <c r="I17" s="1" t="s">
        <v>21</v>
      </c>
      <c r="J17" s="3"/>
    </row>
    <row r="18" spans="2:10" s="10" customFormat="1" ht="25.5" x14ac:dyDescent="0.25">
      <c r="B18" s="2" t="s">
        <v>15</v>
      </c>
      <c r="C18" s="2" t="s">
        <v>118</v>
      </c>
      <c r="D18" s="2" t="s">
        <v>119</v>
      </c>
      <c r="E18" s="4">
        <v>100</v>
      </c>
      <c r="F18" s="1">
        <f t="shared" si="0"/>
        <v>100</v>
      </c>
      <c r="G18" s="29">
        <v>100</v>
      </c>
      <c r="H18" s="4">
        <v>3</v>
      </c>
      <c r="I18" s="1" t="s">
        <v>21</v>
      </c>
      <c r="J18" s="3"/>
    </row>
    <row r="19" spans="2:10" s="10" customFormat="1" x14ac:dyDescent="0.25">
      <c r="B19" s="2" t="s">
        <v>24</v>
      </c>
      <c r="C19" s="2" t="s">
        <v>24</v>
      </c>
      <c r="D19" s="2" t="s">
        <v>120</v>
      </c>
      <c r="E19" s="4">
        <v>100</v>
      </c>
      <c r="F19" s="1">
        <f t="shared" si="0"/>
        <v>100</v>
      </c>
      <c r="G19" s="4">
        <v>63</v>
      </c>
      <c r="H19" s="4">
        <v>5</v>
      </c>
      <c r="I19" s="1" t="s">
        <v>21</v>
      </c>
      <c r="J19" s="3"/>
    </row>
    <row r="20" spans="2:10" s="10" customFormat="1" x14ac:dyDescent="0.25">
      <c r="B20" s="2" t="s">
        <v>24</v>
      </c>
      <c r="C20" s="2" t="s">
        <v>24</v>
      </c>
      <c r="D20" s="2" t="s">
        <v>121</v>
      </c>
      <c r="E20" s="4">
        <v>250</v>
      </c>
      <c r="F20" s="1">
        <f t="shared" si="0"/>
        <v>125</v>
      </c>
      <c r="G20" s="4">
        <v>50</v>
      </c>
      <c r="H20" s="4">
        <v>5</v>
      </c>
      <c r="I20" s="1" t="s">
        <v>21</v>
      </c>
      <c r="J20" s="3"/>
    </row>
    <row r="21" spans="2:10" s="10" customFormat="1" x14ac:dyDescent="0.25">
      <c r="B21" s="2" t="s">
        <v>24</v>
      </c>
      <c r="C21" s="2" t="s">
        <v>36</v>
      </c>
      <c r="D21" s="2" t="s">
        <v>122</v>
      </c>
      <c r="E21" s="4">
        <v>200</v>
      </c>
      <c r="F21" s="1">
        <f t="shared" si="0"/>
        <v>100</v>
      </c>
      <c r="G21" s="4">
        <v>100</v>
      </c>
      <c r="H21" s="4">
        <v>2</v>
      </c>
      <c r="I21" s="1" t="s">
        <v>21</v>
      </c>
      <c r="J21" s="3"/>
    </row>
    <row r="22" spans="2:10" s="10" customFormat="1" x14ac:dyDescent="0.25">
      <c r="B22" s="2"/>
      <c r="C22" s="2" t="s">
        <v>37</v>
      </c>
      <c r="D22" s="2" t="s">
        <v>123</v>
      </c>
      <c r="E22" s="4">
        <v>100</v>
      </c>
      <c r="F22" s="1">
        <f t="shared" si="0"/>
        <v>100</v>
      </c>
      <c r="G22" s="4">
        <v>100</v>
      </c>
      <c r="H22" s="4">
        <v>4</v>
      </c>
      <c r="I22" s="1" t="s">
        <v>21</v>
      </c>
      <c r="J22" s="3"/>
    </row>
    <row r="23" spans="2:10" s="10" customFormat="1" x14ac:dyDescent="0.25">
      <c r="B23" s="2" t="s">
        <v>24</v>
      </c>
      <c r="C23" s="2" t="s">
        <v>124</v>
      </c>
      <c r="D23" s="2" t="s">
        <v>125</v>
      </c>
      <c r="E23" s="4">
        <v>12</v>
      </c>
      <c r="F23" s="1">
        <f t="shared" si="0"/>
        <v>6</v>
      </c>
      <c r="G23" s="4">
        <v>6.25</v>
      </c>
      <c r="H23" s="4">
        <v>2</v>
      </c>
      <c r="I23" s="1" t="s">
        <v>21</v>
      </c>
      <c r="J23" s="3"/>
    </row>
    <row r="24" spans="2:10" s="10" customFormat="1" x14ac:dyDescent="0.25">
      <c r="B24" s="2" t="s">
        <v>24</v>
      </c>
      <c r="C24" s="2" t="s">
        <v>116</v>
      </c>
      <c r="D24" s="2" t="s">
        <v>126</v>
      </c>
      <c r="E24" s="4">
        <v>25</v>
      </c>
      <c r="F24" s="1">
        <f t="shared" si="0"/>
        <v>12.5</v>
      </c>
      <c r="G24" s="4">
        <v>10</v>
      </c>
      <c r="H24" s="4">
        <v>2</v>
      </c>
      <c r="I24" s="1" t="s">
        <v>21</v>
      </c>
      <c r="J24" s="3"/>
    </row>
    <row r="25" spans="2:10" s="10" customFormat="1" x14ac:dyDescent="0.25">
      <c r="B25" s="2" t="s">
        <v>22</v>
      </c>
      <c r="C25" s="2" t="s">
        <v>127</v>
      </c>
      <c r="D25" s="2" t="s">
        <v>128</v>
      </c>
      <c r="E25" s="4">
        <v>40</v>
      </c>
      <c r="F25" s="1">
        <f t="shared" si="0"/>
        <v>20</v>
      </c>
      <c r="G25" s="4">
        <v>3</v>
      </c>
      <c r="H25" s="4">
        <v>2</v>
      </c>
      <c r="I25" s="1" t="s">
        <v>21</v>
      </c>
      <c r="J25" s="3"/>
    </row>
    <row r="26" spans="2:10" s="10" customFormat="1" ht="25.5" x14ac:dyDescent="0.25">
      <c r="B26" s="2" t="s">
        <v>22</v>
      </c>
      <c r="C26" s="2" t="s">
        <v>144</v>
      </c>
      <c r="D26" s="2" t="s">
        <v>314</v>
      </c>
      <c r="E26" s="4">
        <v>12</v>
      </c>
      <c r="F26" s="1">
        <f t="shared" si="0"/>
        <v>6</v>
      </c>
      <c r="G26" s="4">
        <v>3</v>
      </c>
      <c r="H26" s="4">
        <v>1</v>
      </c>
      <c r="I26" s="1" t="s">
        <v>21</v>
      </c>
      <c r="J26" s="3"/>
    </row>
    <row r="27" spans="2:10" s="10" customFormat="1" ht="25.5" x14ac:dyDescent="0.25">
      <c r="B27" s="2" t="s">
        <v>22</v>
      </c>
      <c r="C27" s="2" t="s">
        <v>129</v>
      </c>
      <c r="D27" s="2" t="s">
        <v>130</v>
      </c>
      <c r="E27" s="4">
        <v>12</v>
      </c>
      <c r="F27" s="1">
        <f t="shared" si="0"/>
        <v>6</v>
      </c>
      <c r="G27" s="4">
        <v>100</v>
      </c>
      <c r="H27" s="4">
        <v>5</v>
      </c>
      <c r="I27" s="1" t="s">
        <v>21</v>
      </c>
      <c r="J27" s="3"/>
    </row>
    <row r="28" spans="2:10" s="10" customFormat="1" ht="25.5" x14ac:dyDescent="0.25">
      <c r="B28" s="2" t="s">
        <v>22</v>
      </c>
      <c r="C28" s="2" t="s">
        <v>131</v>
      </c>
      <c r="D28" s="2" t="s">
        <v>132</v>
      </c>
      <c r="E28" s="4">
        <v>100</v>
      </c>
      <c r="F28" s="1">
        <f t="shared" si="0"/>
        <v>100</v>
      </c>
      <c r="G28" s="4">
        <v>9</v>
      </c>
      <c r="H28" s="4">
        <v>5</v>
      </c>
      <c r="I28" s="1" t="s">
        <v>21</v>
      </c>
      <c r="J28" s="3"/>
    </row>
    <row r="29" spans="2:10" s="10" customFormat="1" ht="25.5" x14ac:dyDescent="0.25">
      <c r="B29" s="2" t="s">
        <v>22</v>
      </c>
      <c r="C29" s="2" t="s">
        <v>23</v>
      </c>
      <c r="D29" s="2" t="s">
        <v>43</v>
      </c>
      <c r="E29" s="4">
        <v>35</v>
      </c>
      <c r="F29" s="1">
        <f t="shared" si="0"/>
        <v>17.5</v>
      </c>
      <c r="G29" s="4">
        <v>100</v>
      </c>
      <c r="H29" s="4">
        <v>2</v>
      </c>
      <c r="I29" s="1" t="s">
        <v>21</v>
      </c>
      <c r="J29" s="3"/>
    </row>
    <row r="30" spans="2:10" s="10" customFormat="1" ht="25.5" x14ac:dyDescent="0.25">
      <c r="B30" s="2" t="s">
        <v>22</v>
      </c>
      <c r="C30" s="2" t="s">
        <v>48</v>
      </c>
      <c r="D30" s="2" t="s">
        <v>42</v>
      </c>
      <c r="E30" s="4">
        <v>100</v>
      </c>
      <c r="F30" s="1">
        <f t="shared" si="0"/>
        <v>100</v>
      </c>
      <c r="G30" s="4">
        <v>100</v>
      </c>
      <c r="H30" s="4">
        <v>2</v>
      </c>
      <c r="I30" s="1" t="s">
        <v>21</v>
      </c>
      <c r="J30" s="3"/>
    </row>
    <row r="31" spans="2:10" s="10" customFormat="1" x14ac:dyDescent="0.25">
      <c r="B31" s="2" t="s">
        <v>22</v>
      </c>
      <c r="C31" s="2" t="s">
        <v>31</v>
      </c>
      <c r="D31" s="2" t="s">
        <v>73</v>
      </c>
      <c r="E31" s="4">
        <v>100</v>
      </c>
      <c r="F31" s="1">
        <f t="shared" si="0"/>
        <v>100</v>
      </c>
      <c r="G31" s="4">
        <v>100</v>
      </c>
      <c r="H31" s="4">
        <v>2</v>
      </c>
      <c r="I31" s="1" t="s">
        <v>21</v>
      </c>
      <c r="J31" s="3"/>
    </row>
    <row r="32" spans="2:10" s="10" customFormat="1" ht="38.25" x14ac:dyDescent="0.25">
      <c r="B32" s="2" t="s">
        <v>36</v>
      </c>
      <c r="C32" s="2" t="s">
        <v>50</v>
      </c>
      <c r="D32" s="2" t="s">
        <v>74</v>
      </c>
      <c r="E32" s="4">
        <v>100</v>
      </c>
      <c r="F32" s="1">
        <f t="shared" si="0"/>
        <v>100</v>
      </c>
      <c r="G32" s="4">
        <v>2</v>
      </c>
      <c r="H32" s="4">
        <v>2</v>
      </c>
      <c r="I32" s="1" t="s">
        <v>21</v>
      </c>
      <c r="J32" s="3"/>
    </row>
    <row r="33" spans="2:10" s="10" customFormat="1" x14ac:dyDescent="0.25">
      <c r="B33" s="2" t="s">
        <v>25</v>
      </c>
      <c r="C33" s="2" t="s">
        <v>133</v>
      </c>
      <c r="D33" s="2" t="s">
        <v>134</v>
      </c>
      <c r="E33" s="4">
        <v>8</v>
      </c>
      <c r="F33" s="1">
        <f t="shared" si="0"/>
        <v>4</v>
      </c>
      <c r="G33" s="4">
        <v>100</v>
      </c>
      <c r="H33" s="4">
        <v>5</v>
      </c>
      <c r="I33" s="1" t="s">
        <v>21</v>
      </c>
      <c r="J33" s="3"/>
    </row>
    <row r="34" spans="2:10" s="10" customFormat="1" x14ac:dyDescent="0.25">
      <c r="B34" s="2" t="s">
        <v>25</v>
      </c>
      <c r="C34" s="2" t="s">
        <v>135</v>
      </c>
      <c r="D34" s="2" t="s">
        <v>136</v>
      </c>
      <c r="E34" s="4">
        <v>100</v>
      </c>
      <c r="F34" s="1">
        <f t="shared" si="0"/>
        <v>100</v>
      </c>
      <c r="G34" s="4">
        <v>100</v>
      </c>
      <c r="H34" s="4">
        <v>2</v>
      </c>
      <c r="I34" s="1" t="s">
        <v>21</v>
      </c>
      <c r="J34" s="3"/>
    </row>
    <row r="35" spans="2:10" s="10" customFormat="1" x14ac:dyDescent="0.25">
      <c r="B35" s="2" t="s">
        <v>4</v>
      </c>
      <c r="C35" s="2" t="s">
        <v>86</v>
      </c>
      <c r="D35" s="2" t="s">
        <v>87</v>
      </c>
      <c r="E35" s="4">
        <v>100</v>
      </c>
      <c r="F35" s="1">
        <f t="shared" si="0"/>
        <v>100</v>
      </c>
      <c r="G35" s="4">
        <v>100</v>
      </c>
      <c r="H35" s="4">
        <v>5</v>
      </c>
      <c r="I35" s="1" t="s">
        <v>21</v>
      </c>
      <c r="J35" s="3"/>
    </row>
    <row r="36" spans="2:10" s="10" customFormat="1" x14ac:dyDescent="0.25">
      <c r="B36" s="2" t="s">
        <v>26</v>
      </c>
      <c r="C36" s="2" t="s">
        <v>27</v>
      </c>
      <c r="D36" s="2" t="s">
        <v>52</v>
      </c>
      <c r="E36" s="4">
        <v>100</v>
      </c>
      <c r="F36" s="1">
        <f t="shared" si="0"/>
        <v>100</v>
      </c>
      <c r="G36" s="4">
        <v>100</v>
      </c>
      <c r="H36" s="4">
        <v>5</v>
      </c>
      <c r="I36" s="1" t="s">
        <v>21</v>
      </c>
      <c r="J36" s="3"/>
    </row>
    <row r="37" spans="2:10" s="10" customFormat="1" x14ac:dyDescent="0.25">
      <c r="B37" s="2" t="s">
        <v>26</v>
      </c>
      <c r="C37" s="2" t="s">
        <v>49</v>
      </c>
      <c r="D37" s="2" t="s">
        <v>30</v>
      </c>
      <c r="E37" s="4">
        <v>100</v>
      </c>
      <c r="F37" s="1">
        <f t="shared" si="0"/>
        <v>100</v>
      </c>
      <c r="G37" s="4">
        <v>100</v>
      </c>
      <c r="H37" s="4">
        <v>5</v>
      </c>
      <c r="I37" s="1" t="s">
        <v>21</v>
      </c>
      <c r="J37" s="3"/>
    </row>
    <row r="38" spans="2:10" s="10" customFormat="1" x14ac:dyDescent="0.25">
      <c r="B38" s="2" t="s">
        <v>26</v>
      </c>
      <c r="C38" s="2" t="s">
        <v>28</v>
      </c>
      <c r="D38" s="2" t="s">
        <v>29</v>
      </c>
      <c r="E38" s="4">
        <v>100</v>
      </c>
      <c r="F38" s="1">
        <f t="shared" si="0"/>
        <v>100</v>
      </c>
      <c r="G38" s="4">
        <v>100</v>
      </c>
      <c r="H38" s="4">
        <v>5</v>
      </c>
      <c r="I38" s="1" t="s">
        <v>21</v>
      </c>
      <c r="J38" s="3"/>
    </row>
    <row r="39" spans="2:10" ht="15.75" x14ac:dyDescent="0.25">
      <c r="B39" s="14"/>
      <c r="C39" s="14"/>
      <c r="D39" s="14"/>
      <c r="E39" s="15"/>
      <c r="F39" s="14"/>
      <c r="G39" s="15"/>
      <c r="H39" s="16">
        <f>SUM(H11:H38)</f>
        <v>100</v>
      </c>
      <c r="I39" s="14"/>
      <c r="J39" s="14"/>
    </row>
  </sheetData>
  <mergeCells count="10">
    <mergeCell ref="G8:H8"/>
    <mergeCell ref="I8:J8"/>
    <mergeCell ref="B2:J3"/>
    <mergeCell ref="G4:H4"/>
    <mergeCell ref="I4:J4"/>
    <mergeCell ref="B6:C6"/>
    <mergeCell ref="G6:J6"/>
    <mergeCell ref="G7:H7"/>
    <mergeCell ref="I7:J7"/>
    <mergeCell ref="D4:F4"/>
  </mergeCells>
  <phoneticPr fontId="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34B9B-6D5B-44E3-A267-8E6BD3F72FA6}">
  <dimension ref="B2:T36"/>
  <sheetViews>
    <sheetView topLeftCell="A14" zoomScaleNormal="100" workbookViewId="0">
      <selection activeCell="H11" sqref="H11:H35"/>
    </sheetView>
  </sheetViews>
  <sheetFormatPr defaultColWidth="9.28515625" defaultRowHeight="12.75" x14ac:dyDescent="0.25"/>
  <cols>
    <col min="1" max="1" width="2.85546875" style="8" customWidth="1"/>
    <col min="2" max="2" width="32.28515625" style="8" bestFit="1" customWidth="1"/>
    <col min="3" max="3" width="33.28515625" style="8" bestFit="1" customWidth="1"/>
    <col min="4" max="4" width="58.28515625" style="8" customWidth="1"/>
    <col min="5" max="5" width="19.140625" style="8" customWidth="1"/>
    <col min="6" max="6" width="19.140625" style="9" customWidth="1"/>
    <col min="7" max="7" width="16" style="9" bestFit="1" customWidth="1"/>
    <col min="8" max="8" width="13.140625" style="9" bestFit="1" customWidth="1"/>
    <col min="9" max="9" width="9.7109375" style="9" bestFit="1" customWidth="1"/>
    <col min="10" max="10" width="10.42578125" style="9" bestFit="1" customWidth="1"/>
    <col min="11" max="16384" width="9.28515625" style="8"/>
  </cols>
  <sheetData>
    <row r="2" spans="2:20" x14ac:dyDescent="0.25">
      <c r="B2" s="49" t="s">
        <v>6</v>
      </c>
      <c r="C2" s="49"/>
      <c r="D2" s="49"/>
      <c r="E2" s="49"/>
      <c r="F2" s="49"/>
      <c r="G2" s="49"/>
      <c r="H2" s="49"/>
      <c r="I2" s="49"/>
      <c r="J2" s="49"/>
    </row>
    <row r="3" spans="2:20" x14ac:dyDescent="0.25">
      <c r="B3" s="49"/>
      <c r="C3" s="49"/>
      <c r="D3" s="49"/>
      <c r="E3" s="49"/>
      <c r="F3" s="49"/>
      <c r="G3" s="49"/>
      <c r="H3" s="49"/>
      <c r="I3" s="49"/>
      <c r="J3" s="49"/>
    </row>
    <row r="4" spans="2:20" s="10" customFormat="1" ht="15" customHeight="1" x14ac:dyDescent="0.25">
      <c r="B4" s="18" t="s">
        <v>7</v>
      </c>
      <c r="C4" s="27">
        <v>2021</v>
      </c>
      <c r="D4" s="43" t="s">
        <v>8</v>
      </c>
      <c r="E4" s="55"/>
      <c r="F4" s="44"/>
      <c r="G4" s="50" t="s">
        <v>9</v>
      </c>
      <c r="H4" s="51"/>
      <c r="I4" s="52">
        <f>H36/100</f>
        <v>1</v>
      </c>
      <c r="J4" s="52"/>
    </row>
    <row r="5" spans="2:20" x14ac:dyDescent="0.25">
      <c r="B5" s="9"/>
      <c r="C5" s="9"/>
    </row>
    <row r="6" spans="2:20" s="10" customFormat="1" ht="15" customHeight="1" x14ac:dyDescent="0.25">
      <c r="B6" s="53" t="s">
        <v>11</v>
      </c>
      <c r="C6" s="53"/>
      <c r="F6" s="32"/>
      <c r="G6" s="50" t="s">
        <v>10</v>
      </c>
      <c r="H6" s="54"/>
      <c r="I6" s="54"/>
      <c r="J6" s="51"/>
    </row>
    <row r="7" spans="2:20" s="10" customFormat="1" ht="15" customHeight="1" x14ac:dyDescent="0.25">
      <c r="B7" s="19" t="s">
        <v>12</v>
      </c>
      <c r="C7" s="24" t="s">
        <v>92</v>
      </c>
      <c r="F7" s="32"/>
      <c r="G7" s="58" t="s">
        <v>12</v>
      </c>
      <c r="H7" s="58"/>
      <c r="I7" s="59" t="s">
        <v>56</v>
      </c>
      <c r="J7" s="59"/>
    </row>
    <row r="8" spans="2:20" s="10" customFormat="1" ht="15" customHeight="1" x14ac:dyDescent="0.25">
      <c r="B8" s="17" t="s">
        <v>13</v>
      </c>
      <c r="C8" s="21" t="s">
        <v>93</v>
      </c>
      <c r="F8" s="32"/>
      <c r="G8" s="56" t="s">
        <v>13</v>
      </c>
      <c r="H8" s="56"/>
      <c r="I8" s="57" t="s">
        <v>58</v>
      </c>
      <c r="J8" s="57"/>
    </row>
    <row r="10" spans="2:20" ht="25.5" x14ac:dyDescent="0.25">
      <c r="B10" s="12" t="s">
        <v>0</v>
      </c>
      <c r="C10" s="13" t="s">
        <v>1</v>
      </c>
      <c r="D10" s="13" t="s">
        <v>2</v>
      </c>
      <c r="E10" s="28" t="s">
        <v>323</v>
      </c>
      <c r="F10" s="12" t="s">
        <v>324</v>
      </c>
      <c r="G10" s="12" t="s">
        <v>54</v>
      </c>
      <c r="H10" s="12" t="s">
        <v>3</v>
      </c>
      <c r="I10" s="12" t="s">
        <v>14</v>
      </c>
      <c r="J10" s="12" t="s">
        <v>5</v>
      </c>
    </row>
    <row r="11" spans="2:20" s="10" customFormat="1" x14ac:dyDescent="0.25">
      <c r="B11" s="3" t="s">
        <v>17</v>
      </c>
      <c r="C11" s="6" t="s">
        <v>19</v>
      </c>
      <c r="D11" s="6" t="s">
        <v>20</v>
      </c>
      <c r="E11" s="1">
        <v>354419.88</v>
      </c>
      <c r="F11" s="1">
        <f>IF(E11&lt;&gt;100,E11/2,E11)</f>
        <v>177209.94</v>
      </c>
      <c r="G11" s="25">
        <v>88604.97</v>
      </c>
      <c r="H11" s="1">
        <v>5</v>
      </c>
      <c r="I11" s="1" t="s">
        <v>21</v>
      </c>
      <c r="J11" s="3"/>
    </row>
    <row r="12" spans="2:20" s="10" customFormat="1" x14ac:dyDescent="0.25">
      <c r="B12" s="3" t="s">
        <v>17</v>
      </c>
      <c r="C12" s="6" t="s">
        <v>18</v>
      </c>
      <c r="D12" s="3" t="s">
        <v>59</v>
      </c>
      <c r="E12" s="1">
        <v>264031.44</v>
      </c>
      <c r="F12" s="1">
        <f t="shared" ref="F12:F35" si="0">IF(E12&lt;&gt;100,E12/2,E12)</f>
        <v>132015.72</v>
      </c>
      <c r="G12" s="25">
        <v>66007.86</v>
      </c>
      <c r="H12" s="1">
        <v>5</v>
      </c>
      <c r="I12" s="1" t="s">
        <v>21</v>
      </c>
      <c r="J12" s="3"/>
    </row>
    <row r="13" spans="2:20" s="10" customFormat="1" x14ac:dyDescent="0.25">
      <c r="B13" s="2" t="s">
        <v>17</v>
      </c>
      <c r="C13" s="2" t="s">
        <v>35</v>
      </c>
      <c r="D13" s="2" t="s">
        <v>41</v>
      </c>
      <c r="E13" s="4">
        <v>618451.32000000007</v>
      </c>
      <c r="F13" s="1">
        <f t="shared" si="0"/>
        <v>309225.66000000003</v>
      </c>
      <c r="G13" s="26">
        <v>154612.83000000002</v>
      </c>
      <c r="H13" s="4">
        <v>5</v>
      </c>
      <c r="I13" s="1" t="s">
        <v>21</v>
      </c>
      <c r="J13" s="3"/>
    </row>
    <row r="14" spans="2:20" s="10" customFormat="1" x14ac:dyDescent="0.25">
      <c r="B14" s="3" t="s">
        <v>17</v>
      </c>
      <c r="C14" s="3" t="s">
        <v>60</v>
      </c>
      <c r="D14" s="3" t="s">
        <v>61</v>
      </c>
      <c r="E14" s="1">
        <v>120357.24</v>
      </c>
      <c r="F14" s="1">
        <f t="shared" si="0"/>
        <v>60178.62</v>
      </c>
      <c r="G14" s="25">
        <v>100</v>
      </c>
      <c r="H14" s="1">
        <v>5</v>
      </c>
      <c r="I14" s="1" t="s">
        <v>21</v>
      </c>
      <c r="J14" s="3"/>
    </row>
    <row r="15" spans="2:20" s="10" customFormat="1" x14ac:dyDescent="0.25">
      <c r="B15" s="3" t="s">
        <v>15</v>
      </c>
      <c r="C15" s="6" t="s">
        <v>38</v>
      </c>
      <c r="D15" s="3" t="s">
        <v>62</v>
      </c>
      <c r="E15" s="1" t="s">
        <v>342</v>
      </c>
      <c r="F15" s="1">
        <v>22.5</v>
      </c>
      <c r="G15" s="1">
        <v>12</v>
      </c>
      <c r="H15" s="1">
        <v>5</v>
      </c>
      <c r="I15" s="1" t="s">
        <v>21</v>
      </c>
      <c r="J15" s="3"/>
    </row>
    <row r="16" spans="2:20" s="10" customFormat="1" x14ac:dyDescent="0.25">
      <c r="B16" s="2" t="s">
        <v>15</v>
      </c>
      <c r="C16" s="6" t="s">
        <v>38</v>
      </c>
      <c r="D16" s="2" t="s">
        <v>63</v>
      </c>
      <c r="E16" s="4" t="s">
        <v>343</v>
      </c>
      <c r="F16" s="1">
        <v>7.5</v>
      </c>
      <c r="G16" s="4">
        <v>4</v>
      </c>
      <c r="H16" s="4">
        <v>5</v>
      </c>
      <c r="I16" s="1" t="s">
        <v>21</v>
      </c>
      <c r="J16" s="3"/>
      <c r="P16" s="11"/>
      <c r="Q16" s="11"/>
      <c r="R16" s="11"/>
      <c r="S16" s="11"/>
      <c r="T16" s="11"/>
    </row>
    <row r="17" spans="2:10" s="10" customFormat="1" x14ac:dyDescent="0.25">
      <c r="B17" s="2" t="s">
        <v>15</v>
      </c>
      <c r="C17" s="2" t="s">
        <v>39</v>
      </c>
      <c r="D17" s="2" t="s">
        <v>46</v>
      </c>
      <c r="E17" s="33">
        <v>0.5</v>
      </c>
      <c r="F17" s="1">
        <v>25</v>
      </c>
      <c r="G17" s="4">
        <v>12.5</v>
      </c>
      <c r="H17" s="4">
        <v>5</v>
      </c>
      <c r="I17" s="1" t="s">
        <v>21</v>
      </c>
      <c r="J17" s="3"/>
    </row>
    <row r="18" spans="2:10" s="10" customFormat="1" x14ac:dyDescent="0.25">
      <c r="B18" s="2" t="s">
        <v>15</v>
      </c>
      <c r="C18" s="2" t="s">
        <v>39</v>
      </c>
      <c r="D18" s="2" t="s">
        <v>89</v>
      </c>
      <c r="E18" s="4" t="s">
        <v>344</v>
      </c>
      <c r="F18" s="1">
        <f>159/2</f>
        <v>79.5</v>
      </c>
      <c r="G18" s="4">
        <v>40</v>
      </c>
      <c r="H18" s="4">
        <v>5</v>
      </c>
      <c r="I18" s="1" t="s">
        <v>21</v>
      </c>
      <c r="J18" s="3"/>
    </row>
    <row r="19" spans="2:10" s="10" customFormat="1" x14ac:dyDescent="0.25">
      <c r="B19" s="2" t="s">
        <v>24</v>
      </c>
      <c r="C19" s="2" t="s">
        <v>36</v>
      </c>
      <c r="D19" s="2" t="s">
        <v>34</v>
      </c>
      <c r="E19" s="4" t="s">
        <v>345</v>
      </c>
      <c r="F19" s="1">
        <f>12/2</f>
        <v>6</v>
      </c>
      <c r="G19" s="4">
        <v>3</v>
      </c>
      <c r="H19" s="4">
        <v>8</v>
      </c>
      <c r="I19" s="1" t="s">
        <v>21</v>
      </c>
      <c r="J19" s="3"/>
    </row>
    <row r="20" spans="2:10" s="10" customFormat="1" x14ac:dyDescent="0.25">
      <c r="B20" s="2" t="s">
        <v>24</v>
      </c>
      <c r="C20" s="2" t="s">
        <v>37</v>
      </c>
      <c r="D20" s="2" t="s">
        <v>90</v>
      </c>
      <c r="E20" s="4" t="s">
        <v>345</v>
      </c>
      <c r="F20" s="1">
        <v>6</v>
      </c>
      <c r="G20" s="4">
        <v>3</v>
      </c>
      <c r="H20" s="4">
        <v>8</v>
      </c>
      <c r="I20" s="1" t="s">
        <v>21</v>
      </c>
      <c r="J20" s="3"/>
    </row>
    <row r="21" spans="2:10" s="10" customFormat="1" x14ac:dyDescent="0.25">
      <c r="B21" s="2" t="s">
        <v>22</v>
      </c>
      <c r="C21" s="2" t="s">
        <v>144</v>
      </c>
      <c r="D21" s="2" t="s">
        <v>70</v>
      </c>
      <c r="E21" s="4">
        <v>100</v>
      </c>
      <c r="F21" s="1">
        <f t="shared" si="0"/>
        <v>100</v>
      </c>
      <c r="G21" s="4">
        <v>100</v>
      </c>
      <c r="H21" s="4">
        <v>3</v>
      </c>
      <c r="I21" s="1" t="s">
        <v>21</v>
      </c>
      <c r="J21" s="3"/>
    </row>
    <row r="22" spans="2:10" s="10" customFormat="1" ht="25.5" x14ac:dyDescent="0.25">
      <c r="B22" s="2" t="s">
        <v>22</v>
      </c>
      <c r="C22" s="2" t="s">
        <v>71</v>
      </c>
      <c r="D22" s="2" t="s">
        <v>72</v>
      </c>
      <c r="E22" s="4">
        <v>100</v>
      </c>
      <c r="F22" s="1">
        <f t="shared" si="0"/>
        <v>100</v>
      </c>
      <c r="G22" s="4">
        <v>100</v>
      </c>
      <c r="H22" s="4">
        <v>3</v>
      </c>
      <c r="I22" s="1" t="s">
        <v>21</v>
      </c>
      <c r="J22" s="3"/>
    </row>
    <row r="23" spans="2:10" s="10" customFormat="1" ht="25.5" x14ac:dyDescent="0.25">
      <c r="B23" s="2" t="s">
        <v>22</v>
      </c>
      <c r="C23" s="2" t="s">
        <v>23</v>
      </c>
      <c r="D23" s="2" t="s">
        <v>43</v>
      </c>
      <c r="E23" s="4">
        <v>100</v>
      </c>
      <c r="F23" s="1">
        <f t="shared" si="0"/>
        <v>100</v>
      </c>
      <c r="G23" s="4">
        <v>100</v>
      </c>
      <c r="H23" s="4">
        <v>3</v>
      </c>
      <c r="I23" s="1" t="s">
        <v>21</v>
      </c>
      <c r="J23" s="3"/>
    </row>
    <row r="24" spans="2:10" s="10" customFormat="1" ht="25.5" x14ac:dyDescent="0.25">
      <c r="B24" s="2" t="s">
        <v>22</v>
      </c>
      <c r="C24" s="2" t="s">
        <v>48</v>
      </c>
      <c r="D24" s="2" t="s">
        <v>42</v>
      </c>
      <c r="E24" s="4">
        <v>100</v>
      </c>
      <c r="F24" s="1">
        <f t="shared" si="0"/>
        <v>100</v>
      </c>
      <c r="G24" s="4">
        <v>100</v>
      </c>
      <c r="H24" s="4">
        <v>3</v>
      </c>
      <c r="I24" s="1" t="s">
        <v>21</v>
      </c>
      <c r="J24" s="3"/>
    </row>
    <row r="25" spans="2:10" s="10" customFormat="1" x14ac:dyDescent="0.25">
      <c r="B25" s="2" t="s">
        <v>22</v>
      </c>
      <c r="C25" s="2" t="s">
        <v>31</v>
      </c>
      <c r="D25" s="2" t="s">
        <v>73</v>
      </c>
      <c r="E25" s="4">
        <v>100</v>
      </c>
      <c r="F25" s="1">
        <f t="shared" si="0"/>
        <v>100</v>
      </c>
      <c r="G25" s="4">
        <v>100</v>
      </c>
      <c r="H25" s="4">
        <v>3</v>
      </c>
      <c r="I25" s="1" t="s">
        <v>21</v>
      </c>
      <c r="J25" s="3"/>
    </row>
    <row r="26" spans="2:10" s="10" customFormat="1" ht="38.25" x14ac:dyDescent="0.25">
      <c r="B26" s="2" t="s">
        <v>36</v>
      </c>
      <c r="C26" s="2" t="s">
        <v>50</v>
      </c>
      <c r="D26" s="2" t="s">
        <v>74</v>
      </c>
      <c r="E26" s="4">
        <v>100</v>
      </c>
      <c r="F26" s="1">
        <f t="shared" si="0"/>
        <v>100</v>
      </c>
      <c r="G26" s="4">
        <v>100</v>
      </c>
      <c r="H26" s="4">
        <v>3</v>
      </c>
      <c r="I26" s="1" t="s">
        <v>21</v>
      </c>
      <c r="J26" s="3"/>
    </row>
    <row r="27" spans="2:10" s="10" customFormat="1" ht="25.5" x14ac:dyDescent="0.25">
      <c r="B27" s="2" t="s">
        <v>36</v>
      </c>
      <c r="C27" s="2" t="s">
        <v>51</v>
      </c>
      <c r="D27" s="2" t="s">
        <v>75</v>
      </c>
      <c r="E27" s="4">
        <v>100</v>
      </c>
      <c r="F27" s="1">
        <f t="shared" si="0"/>
        <v>100</v>
      </c>
      <c r="G27" s="4">
        <v>100</v>
      </c>
      <c r="H27" s="4">
        <v>3</v>
      </c>
      <c r="I27" s="1" t="s">
        <v>21</v>
      </c>
      <c r="J27" s="3"/>
    </row>
    <row r="28" spans="2:10" s="10" customFormat="1" x14ac:dyDescent="0.25">
      <c r="B28" s="2" t="s">
        <v>25</v>
      </c>
      <c r="C28" s="2" t="s">
        <v>76</v>
      </c>
      <c r="D28" s="2" t="s">
        <v>77</v>
      </c>
      <c r="E28" s="4" t="s">
        <v>340</v>
      </c>
      <c r="F28" s="1">
        <f t="shared" si="0"/>
        <v>12</v>
      </c>
      <c r="G28" s="4">
        <v>8</v>
      </c>
      <c r="H28" s="4">
        <v>3</v>
      </c>
      <c r="I28" s="1" t="s">
        <v>21</v>
      </c>
      <c r="J28" s="3"/>
    </row>
    <row r="29" spans="2:10" s="10" customFormat="1" ht="25.5" x14ac:dyDescent="0.25">
      <c r="B29" s="2" t="s">
        <v>78</v>
      </c>
      <c r="C29" s="2" t="s">
        <v>88</v>
      </c>
      <c r="D29" s="2" t="s">
        <v>91</v>
      </c>
      <c r="E29" s="4" t="s">
        <v>346</v>
      </c>
      <c r="F29" s="1">
        <f t="shared" si="0"/>
        <v>2</v>
      </c>
      <c r="G29" s="4">
        <v>1</v>
      </c>
      <c r="H29" s="4">
        <v>2</v>
      </c>
      <c r="I29" s="1" t="s">
        <v>21</v>
      </c>
      <c r="J29" s="3"/>
    </row>
    <row r="30" spans="2:10" s="10" customFormat="1" x14ac:dyDescent="0.25">
      <c r="B30" s="2" t="s">
        <v>78</v>
      </c>
      <c r="C30" s="2" t="s">
        <v>79</v>
      </c>
      <c r="D30" s="2" t="s">
        <v>80</v>
      </c>
      <c r="E30" s="4" t="s">
        <v>341</v>
      </c>
      <c r="F30" s="1">
        <v>42.5</v>
      </c>
      <c r="G30" s="4">
        <v>85</v>
      </c>
      <c r="H30" s="4">
        <v>5</v>
      </c>
      <c r="I30" s="1" t="s">
        <v>21</v>
      </c>
      <c r="J30" s="3"/>
    </row>
    <row r="31" spans="2:10" s="10" customFormat="1" x14ac:dyDescent="0.25">
      <c r="B31" s="2" t="s">
        <v>78</v>
      </c>
      <c r="C31" s="2" t="s">
        <v>79</v>
      </c>
      <c r="D31" s="2" t="s">
        <v>81</v>
      </c>
      <c r="E31" s="4" t="s">
        <v>341</v>
      </c>
      <c r="F31" s="1">
        <v>42.5</v>
      </c>
      <c r="G31" s="4">
        <v>85</v>
      </c>
      <c r="H31" s="4">
        <v>5</v>
      </c>
      <c r="I31" s="1" t="s">
        <v>21</v>
      </c>
      <c r="J31" s="3"/>
    </row>
    <row r="32" spans="2:10" s="10" customFormat="1" x14ac:dyDescent="0.25">
      <c r="B32" s="2" t="s">
        <v>4</v>
      </c>
      <c r="C32" s="2" t="s">
        <v>86</v>
      </c>
      <c r="D32" s="2" t="s">
        <v>87</v>
      </c>
      <c r="E32" s="4">
        <v>100</v>
      </c>
      <c r="F32" s="1">
        <f t="shared" si="0"/>
        <v>100</v>
      </c>
      <c r="G32" s="4">
        <v>100</v>
      </c>
      <c r="H32" s="4">
        <v>2</v>
      </c>
      <c r="I32" s="1" t="s">
        <v>21</v>
      </c>
      <c r="J32" s="3"/>
    </row>
    <row r="33" spans="2:10" s="10" customFormat="1" x14ac:dyDescent="0.25">
      <c r="B33" s="2" t="s">
        <v>26</v>
      </c>
      <c r="C33" s="2" t="s">
        <v>27</v>
      </c>
      <c r="D33" s="2" t="s">
        <v>52</v>
      </c>
      <c r="E33" s="4">
        <v>100</v>
      </c>
      <c r="F33" s="1">
        <f t="shared" si="0"/>
        <v>100</v>
      </c>
      <c r="G33" s="4">
        <v>100</v>
      </c>
      <c r="H33" s="4">
        <v>2</v>
      </c>
      <c r="I33" s="1" t="s">
        <v>21</v>
      </c>
      <c r="J33" s="3"/>
    </row>
    <row r="34" spans="2:10" s="10" customFormat="1" x14ac:dyDescent="0.25">
      <c r="B34" s="2" t="s">
        <v>26</v>
      </c>
      <c r="C34" s="2" t="s">
        <v>49</v>
      </c>
      <c r="D34" s="2" t="s">
        <v>30</v>
      </c>
      <c r="E34" s="4">
        <v>100</v>
      </c>
      <c r="F34" s="1">
        <f t="shared" si="0"/>
        <v>100</v>
      </c>
      <c r="G34" s="4">
        <v>100</v>
      </c>
      <c r="H34" s="4">
        <v>2</v>
      </c>
      <c r="I34" s="1" t="s">
        <v>21</v>
      </c>
      <c r="J34" s="3"/>
    </row>
    <row r="35" spans="2:10" s="10" customFormat="1" x14ac:dyDescent="0.25">
      <c r="B35" s="7" t="s">
        <v>26</v>
      </c>
      <c r="C35" s="2" t="s">
        <v>28</v>
      </c>
      <c r="D35" s="2" t="s">
        <v>29</v>
      </c>
      <c r="E35" s="4">
        <v>100</v>
      </c>
      <c r="F35" s="1">
        <f t="shared" si="0"/>
        <v>100</v>
      </c>
      <c r="G35" s="4">
        <v>100</v>
      </c>
      <c r="H35" s="4">
        <v>2</v>
      </c>
      <c r="I35" s="1" t="s">
        <v>21</v>
      </c>
      <c r="J35" s="3"/>
    </row>
    <row r="36" spans="2:10" ht="15.75" x14ac:dyDescent="0.25">
      <c r="B36" s="14"/>
      <c r="C36" s="14"/>
      <c r="D36" s="14"/>
      <c r="E36" s="14"/>
      <c r="F36" s="15"/>
      <c r="G36" s="15"/>
      <c r="H36" s="16">
        <f>SUM(H11:H35)</f>
        <v>100</v>
      </c>
      <c r="I36" s="14"/>
      <c r="J36" s="14"/>
    </row>
  </sheetData>
  <mergeCells count="10">
    <mergeCell ref="G8:H8"/>
    <mergeCell ref="I8:J8"/>
    <mergeCell ref="B2:J3"/>
    <mergeCell ref="G4:H4"/>
    <mergeCell ref="I4:J4"/>
    <mergeCell ref="B6:C6"/>
    <mergeCell ref="G6:J6"/>
    <mergeCell ref="G7:H7"/>
    <mergeCell ref="I7:J7"/>
    <mergeCell ref="D4:F4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MNW MASI</vt:lpstr>
      <vt:lpstr>SEO BESE</vt:lpstr>
      <vt:lpstr>SEO KIRISITIANA</vt:lpstr>
      <vt:lpstr>EO RAKARIA</vt:lpstr>
      <vt:lpstr>EO LEKIMA</vt:lpstr>
      <vt:lpstr>EO PAULIASI</vt:lpstr>
      <vt:lpstr>EO SAILASA</vt:lpstr>
      <vt:lpstr>GIO TOMU</vt:lpstr>
      <vt:lpstr>EO SAVE BOLA</vt:lpstr>
      <vt:lpstr>EA MALAKAI</vt:lpstr>
      <vt:lpstr>EA VUNISINA</vt:lpstr>
      <vt:lpstr>EA RUSI</vt:lpstr>
      <vt:lpstr>EA MANOA</vt:lpstr>
      <vt:lpstr>EA MELANIA</vt:lpstr>
      <vt:lpstr>EA SHEMAL</vt:lpstr>
      <vt:lpstr>EA LAQAI</vt:lpstr>
      <vt:lpstr>EA LITIA</vt:lpstr>
      <vt:lpstr>FO VIVITA</vt:lpstr>
      <vt:lpstr>CSHR TAINA</vt:lpstr>
      <vt:lpstr>AC MELI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Tira</dc:creator>
  <cp:lastModifiedBy>Henry Miller</cp:lastModifiedBy>
  <cp:lastPrinted>2021-04-12T23:03:23Z</cp:lastPrinted>
  <dcterms:created xsi:type="dcterms:W3CDTF">2021-01-09T22:48:03Z</dcterms:created>
  <dcterms:modified xsi:type="dcterms:W3CDTF">2021-09-06T02:19:58Z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