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 Staff\System Analyst\Projects &amp; Tasks\2021\Projects\PMS - Easy Uploading of KPIs\Template APT\"/>
    </mc:Choice>
  </mc:AlternateContent>
  <xr:revisionPtr revIDLastSave="0" documentId="13_ncr:1_{5687E97C-BDAC-4236-AF33-65A0E64FDE55}" xr6:coauthVersionLast="47" xr6:coauthVersionMax="47" xr10:uidLastSave="{00000000-0000-0000-0000-000000000000}"/>
  <bookViews>
    <workbookView xWindow="-120" yWindow="-120" windowWidth="20730" windowHeight="11160" tabRatio="842" activeTab="4" xr2:uid="{00000000-000D-0000-FFFF-FFFF00000000}"/>
  </bookViews>
  <sheets>
    <sheet name="MNW" sheetId="33" r:id="rId1"/>
    <sheet name="SEO O" sheetId="13" r:id="rId2"/>
    <sheet name="SEO Operation" sheetId="14" state="hidden" r:id="rId3"/>
    <sheet name="SEO Compliance" sheetId="20" state="hidden" r:id="rId4"/>
    <sheet name="SEOCR Kirisitiana" sheetId="32" r:id="rId5"/>
    <sheet name="EO SAVE BOLA" sheetId="19" r:id="rId6"/>
    <sheet name="EA MALAKAI" sheetId="25" r:id="rId7"/>
    <sheet name="EO RAKARIA" sheetId="15" r:id="rId8"/>
    <sheet name="EA T. VUNISINA" sheetId="26" r:id="rId9"/>
    <sheet name="EO Lekima M." sheetId="21" r:id="rId10"/>
    <sheet name="EA RUSI" sheetId="27" r:id="rId11"/>
    <sheet name="EA MANOA" sheetId="28" r:id="rId12"/>
    <sheet name="GIO TOMU" sheetId="22" r:id="rId13"/>
    <sheet name="PANW" sheetId="29" r:id="rId14"/>
    <sheet name="EO Pauliasi" sheetId="30" r:id="rId15"/>
    <sheet name="EO Sailasa S. " sheetId="39" r:id="rId16"/>
    <sheet name="EA Melania T." sheetId="35" r:id="rId17"/>
    <sheet name="FO Vivita R. " sheetId="36" r:id="rId18"/>
    <sheet name="EA Shemal P. " sheetId="34" r:id="rId19"/>
    <sheet name="EA A. Laqai" sheetId="40" r:id="rId20"/>
    <sheet name="Cashier Taina R. " sheetId="37" r:id="rId21"/>
    <sheet name="ACNW Meli R. " sheetId="38" r:id="rId22"/>
    <sheet name="EA Litia" sheetId="41" r:id="rId23"/>
  </sheets>
  <externalReferences>
    <externalReference r:id="rId24"/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1" l="1"/>
  <c r="I15" i="41"/>
  <c r="G14" i="41"/>
  <c r="H14" i="41" s="1"/>
  <c r="I13" i="41"/>
  <c r="G13" i="41"/>
  <c r="H13" i="41" s="1"/>
  <c r="G12" i="41"/>
  <c r="H12" i="41" s="1"/>
  <c r="C12" i="41"/>
  <c r="G11" i="41"/>
  <c r="H11" i="41" s="1"/>
  <c r="I10" i="41"/>
  <c r="G10" i="41"/>
  <c r="H10" i="41" s="1"/>
  <c r="G3" i="41"/>
  <c r="E24" i="40"/>
  <c r="F3" i="40" s="1"/>
  <c r="G17" i="40"/>
  <c r="H16" i="40"/>
  <c r="F15" i="40"/>
  <c r="G15" i="40" s="1"/>
  <c r="H14" i="40"/>
  <c r="F14" i="40"/>
  <c r="G14" i="40" s="1"/>
  <c r="F12" i="40"/>
  <c r="G12" i="40" s="1"/>
  <c r="F11" i="40"/>
  <c r="G11" i="40" s="1"/>
  <c r="H10" i="40"/>
  <c r="F10" i="40"/>
  <c r="G10" i="40" s="1"/>
  <c r="E25" i="39"/>
  <c r="F3" i="39" s="1"/>
  <c r="H16" i="39"/>
  <c r="F15" i="39"/>
  <c r="G15" i="39" s="1"/>
  <c r="F14" i="39"/>
  <c r="G14" i="39" s="1"/>
  <c r="F13" i="39"/>
  <c r="G13" i="39" s="1"/>
  <c r="H12" i="39"/>
  <c r="F12" i="39"/>
  <c r="G12" i="39" s="1"/>
  <c r="F11" i="39"/>
  <c r="G11" i="39" s="1"/>
  <c r="H10" i="39"/>
  <c r="F10" i="39"/>
  <c r="G10" i="39" s="1"/>
  <c r="H38" i="38" l="1"/>
  <c r="H35" i="38"/>
  <c r="H34" i="38"/>
  <c r="H32" i="38"/>
  <c r="H31" i="38"/>
  <c r="F30" i="38"/>
  <c r="H25" i="38"/>
  <c r="H21" i="38"/>
  <c r="F20" i="38"/>
  <c r="H15" i="38"/>
  <c r="F14" i="38"/>
  <c r="F13" i="38"/>
  <c r="F12" i="38"/>
  <c r="F11" i="38"/>
  <c r="H10" i="38"/>
  <c r="F10" i="38"/>
  <c r="H39" i="38" l="1"/>
  <c r="H42" i="36" l="1"/>
  <c r="H39" i="36"/>
  <c r="H38" i="36"/>
  <c r="H36" i="36"/>
  <c r="H35" i="36"/>
  <c r="F35" i="36"/>
  <c r="H29" i="36"/>
  <c r="H25" i="36"/>
  <c r="F21" i="36"/>
  <c r="H15" i="36"/>
  <c r="F14" i="36"/>
  <c r="F13" i="36"/>
  <c r="F12" i="36"/>
  <c r="F11" i="36"/>
  <c r="H10" i="36"/>
  <c r="F10" i="36"/>
  <c r="H43" i="36" l="1"/>
  <c r="E35" i="35"/>
  <c r="F3" i="35" s="1"/>
  <c r="I32" i="35"/>
  <c r="I28" i="35"/>
  <c r="I22" i="35"/>
  <c r="F21" i="35"/>
  <c r="G21" i="35" s="1"/>
  <c r="I20" i="35"/>
  <c r="F20" i="35"/>
  <c r="G20" i="35" s="1"/>
  <c r="I12" i="35"/>
  <c r="G11" i="35"/>
  <c r="I10" i="35"/>
  <c r="F10" i="35"/>
  <c r="G10" i="35" s="1"/>
  <c r="I35" i="35" l="1"/>
  <c r="E61" i="33" l="1"/>
  <c r="I58" i="33"/>
  <c r="I57" i="33"/>
  <c r="I56" i="33"/>
  <c r="I55" i="33"/>
  <c r="I53" i="33"/>
  <c r="I48" i="33"/>
  <c r="I38" i="33"/>
  <c r="G37" i="33"/>
  <c r="F37" i="33"/>
  <c r="G36" i="33"/>
  <c r="F36" i="33"/>
  <c r="I35" i="33"/>
  <c r="G35" i="33"/>
  <c r="F35" i="33"/>
  <c r="F26" i="33"/>
  <c r="F25" i="33"/>
  <c r="G24" i="33"/>
  <c r="F24" i="33" s="1"/>
  <c r="G23" i="33"/>
  <c r="F23" i="33" s="1"/>
  <c r="D22" i="33"/>
  <c r="G22" i="33" s="1"/>
  <c r="D21" i="33"/>
  <c r="G21" i="33" s="1"/>
  <c r="D18" i="33"/>
  <c r="G18" i="33" s="1"/>
  <c r="D17" i="33"/>
  <c r="G17" i="33" s="1"/>
  <c r="D16" i="33"/>
  <c r="G16" i="33" s="1"/>
  <c r="I15" i="33"/>
  <c r="D15" i="33"/>
  <c r="G14" i="33"/>
  <c r="F14" i="33"/>
  <c r="G13" i="33"/>
  <c r="F13" i="33"/>
  <c r="G12" i="33"/>
  <c r="F12" i="33"/>
  <c r="G11" i="33"/>
  <c r="F11" i="33"/>
  <c r="I10" i="33"/>
  <c r="D10" i="33"/>
  <c r="G10" i="33" s="1"/>
  <c r="F3" i="33"/>
  <c r="I47" i="32"/>
  <c r="I46" i="32"/>
  <c r="I43" i="32"/>
  <c r="I40" i="32"/>
  <c r="I38" i="32"/>
  <c r="I32" i="32"/>
  <c r="G31" i="32"/>
  <c r="F31" i="32"/>
  <c r="I30" i="32"/>
  <c r="G30" i="32"/>
  <c r="F30" i="32"/>
  <c r="G21" i="32"/>
  <c r="F21" i="32"/>
  <c r="G20" i="32"/>
  <c r="F20" i="32" s="1"/>
  <c r="D19" i="32"/>
  <c r="G19" i="32" s="1"/>
  <c r="D16" i="32"/>
  <c r="G16" i="32" s="1"/>
  <c r="I15" i="32"/>
  <c r="D15" i="32"/>
  <c r="F14" i="32"/>
  <c r="F13" i="32"/>
  <c r="D12" i="32"/>
  <c r="G12" i="32" s="1"/>
  <c r="G11" i="32"/>
  <c r="F11" i="32"/>
  <c r="I10" i="32"/>
  <c r="G10" i="32"/>
  <c r="F10" i="32"/>
  <c r="I61" i="33" l="1"/>
  <c r="F10" i="33"/>
  <c r="I50" i="32"/>
  <c r="F12" i="32"/>
  <c r="I15" i="13" l="1"/>
  <c r="I26" i="13"/>
  <c r="I30" i="13"/>
  <c r="I35" i="13"/>
  <c r="I37" i="13"/>
  <c r="I38" i="13"/>
  <c r="I43" i="13"/>
  <c r="I26" i="22" l="1"/>
  <c r="E11" i="22"/>
  <c r="L12" i="22"/>
  <c r="I12" i="22"/>
  <c r="I20" i="22"/>
  <c r="I21" i="28" l="1"/>
  <c r="I21" i="27"/>
  <c r="E28" i="28"/>
  <c r="F4" i="28" s="1"/>
  <c r="I25" i="28"/>
  <c r="I24" i="28"/>
  <c r="I15" i="28"/>
  <c r="F14" i="28"/>
  <c r="D14" i="28"/>
  <c r="G13" i="28"/>
  <c r="F12" i="28"/>
  <c r="D12" i="28"/>
  <c r="I11" i="28"/>
  <c r="F11" i="28"/>
  <c r="D11" i="28"/>
  <c r="E28" i="27"/>
  <c r="F4" i="27" s="1"/>
  <c r="I25" i="27"/>
  <c r="I24" i="27"/>
  <c r="I15" i="27"/>
  <c r="F14" i="27"/>
  <c r="D14" i="27"/>
  <c r="G13" i="27"/>
  <c r="F12" i="27"/>
  <c r="D12" i="27"/>
  <c r="I11" i="27"/>
  <c r="F11" i="27"/>
  <c r="D11" i="27"/>
  <c r="I23" i="26"/>
  <c r="I20" i="26"/>
  <c r="I19" i="26"/>
  <c r="E28" i="26"/>
  <c r="F4" i="26" s="1"/>
  <c r="I25" i="26"/>
  <c r="I24" i="26"/>
  <c r="I15" i="26"/>
  <c r="F14" i="26"/>
  <c r="D14" i="26"/>
  <c r="G13" i="26"/>
  <c r="F13" i="26" s="1"/>
  <c r="F12" i="26"/>
  <c r="D12" i="26"/>
  <c r="I11" i="26"/>
  <c r="F11" i="26"/>
  <c r="D11" i="26"/>
  <c r="D14" i="21"/>
  <c r="F12" i="21"/>
  <c r="F14" i="21"/>
  <c r="D13" i="27" l="1"/>
  <c r="I28" i="28"/>
  <c r="F13" i="28"/>
  <c r="D13" i="28"/>
  <c r="I28" i="27"/>
  <c r="F13" i="27"/>
  <c r="I28" i="26"/>
  <c r="D13" i="26"/>
  <c r="G13" i="21" l="1"/>
  <c r="I15" i="21"/>
  <c r="I23" i="25"/>
  <c r="I20" i="25"/>
  <c r="I19" i="25"/>
  <c r="E28" i="25" l="1"/>
  <c r="F4" i="25" s="1"/>
  <c r="I25" i="25"/>
  <c r="I24" i="25"/>
  <c r="I15" i="25"/>
  <c r="F14" i="25"/>
  <c r="D14" i="25"/>
  <c r="G13" i="25"/>
  <c r="F13" i="25" s="1"/>
  <c r="F12" i="25"/>
  <c r="D12" i="25"/>
  <c r="I11" i="25"/>
  <c r="F11" i="25"/>
  <c r="D11" i="25"/>
  <c r="E36" i="15"/>
  <c r="I33" i="15"/>
  <c r="I32" i="15"/>
  <c r="I29" i="15"/>
  <c r="I28" i="15"/>
  <c r="I26" i="15"/>
  <c r="I21" i="15"/>
  <c r="I19" i="15"/>
  <c r="I15" i="15"/>
  <c r="F14" i="15"/>
  <c r="D14" i="15"/>
  <c r="G13" i="15"/>
  <c r="F13" i="15" s="1"/>
  <c r="F12" i="15"/>
  <c r="D12" i="15"/>
  <c r="I11" i="15"/>
  <c r="F11" i="15"/>
  <c r="D11" i="15"/>
  <c r="F4" i="15"/>
  <c r="I19" i="19"/>
  <c r="I15" i="19"/>
  <c r="I29" i="19"/>
  <c r="I36" i="15" l="1"/>
  <c r="I28" i="25"/>
  <c r="D13" i="25"/>
  <c r="D13" i="15"/>
  <c r="D12" i="19"/>
  <c r="D14" i="19"/>
  <c r="D11" i="19"/>
  <c r="F12" i="19"/>
  <c r="F14" i="19"/>
  <c r="F11" i="19"/>
  <c r="G13" i="19" l="1"/>
  <c r="F13" i="19" l="1"/>
  <c r="D13" i="19"/>
  <c r="E31" i="21" l="1"/>
  <c r="F4" i="21" s="1"/>
  <c r="I28" i="21"/>
  <c r="I27" i="21"/>
  <c r="I26" i="21"/>
  <c r="I21" i="21"/>
  <c r="D12" i="21"/>
  <c r="I11" i="21"/>
  <c r="D11" i="21"/>
  <c r="E36" i="19"/>
  <c r="F4" i="19" s="1"/>
  <c r="I33" i="19"/>
  <c r="I32" i="19"/>
  <c r="I28" i="19"/>
  <c r="I26" i="19"/>
  <c r="I21" i="19"/>
  <c r="I11" i="19"/>
  <c r="I42" i="13"/>
  <c r="I11" i="13"/>
  <c r="F11" i="21" l="1"/>
  <c r="F13" i="21" s="1"/>
  <c r="I31" i="21"/>
  <c r="I36" i="19"/>
  <c r="D13" i="21"/>
  <c r="G12" i="13" l="1"/>
  <c r="D12" i="13" s="1"/>
  <c r="G11" i="13"/>
  <c r="F11" i="13" s="1"/>
  <c r="F12" i="13" l="1"/>
  <c r="F13" i="13" s="1"/>
  <c r="G13" i="13"/>
  <c r="D11" i="13"/>
  <c r="D13" i="13" s="1"/>
  <c r="F40" i="22" l="1"/>
  <c r="G4" i="22" s="1"/>
  <c r="I39" i="22"/>
  <c r="I36" i="22"/>
  <c r="I34" i="22"/>
  <c r="G33" i="22"/>
  <c r="I40" i="22" l="1"/>
  <c r="E46" i="13"/>
  <c r="I46" i="13" l="1"/>
  <c r="F51" i="20" l="1"/>
  <c r="G4" i="20" s="1"/>
  <c r="F44" i="14" l="1"/>
  <c r="G4" i="14" s="1"/>
  <c r="F4" i="13" l="1"/>
</calcChain>
</file>

<file path=xl/sharedStrings.xml><?xml version="1.0" encoding="utf-8"?>
<sst xmlns="http://schemas.openxmlformats.org/spreadsheetml/2006/main" count="3378" uniqueCount="593">
  <si>
    <t>Core Business Outcomes</t>
  </si>
  <si>
    <t>Key Focus Area</t>
  </si>
  <si>
    <t>Measures Definition</t>
  </si>
  <si>
    <t>Weights %</t>
  </si>
  <si>
    <t>Customer Service</t>
  </si>
  <si>
    <t>Timeline</t>
  </si>
  <si>
    <t>STAFF ANNUAL PERFORMANCE TARGET 2021</t>
  </si>
  <si>
    <t>APT Year</t>
  </si>
  <si>
    <t>Period Year:  January - December</t>
  </si>
  <si>
    <t>Weight</t>
  </si>
  <si>
    <t>Manager/Supervisor</t>
  </si>
  <si>
    <t>Employee/Staff</t>
  </si>
  <si>
    <t>Name</t>
  </si>
  <si>
    <t>Position</t>
  </si>
  <si>
    <t>Quarter</t>
  </si>
  <si>
    <t>Case Management</t>
  </si>
  <si>
    <t>Generic</t>
  </si>
  <si>
    <t>Arrears</t>
  </si>
  <si>
    <t>Reassessment</t>
  </si>
  <si>
    <t>Variation</t>
  </si>
  <si>
    <t>Surrender</t>
  </si>
  <si>
    <t>Financial management</t>
  </si>
  <si>
    <t>Poundage</t>
  </si>
  <si>
    <t>Fees</t>
  </si>
  <si>
    <t>Total Income collected from Fees</t>
  </si>
  <si>
    <t>Q1 - Q4</t>
  </si>
  <si>
    <t>Governance</t>
  </si>
  <si>
    <t>Data Integrity</t>
  </si>
  <si>
    <t xml:space="preserve">Compliance to EOM </t>
  </si>
  <si>
    <t>Growth</t>
  </si>
  <si>
    <t>People</t>
  </si>
  <si>
    <t>PMS</t>
  </si>
  <si>
    <t>Strategic Planning, Research</t>
  </si>
  <si>
    <t>Review of EOM, Finanace, Admin manual</t>
  </si>
  <si>
    <t>Business Excellence- HPO Framework</t>
  </si>
  <si>
    <t>QCC</t>
  </si>
  <si>
    <t>Corporate Social Responsibility activities.</t>
  </si>
  <si>
    <t>5S</t>
  </si>
  <si>
    <t>Happy or Not</t>
  </si>
  <si>
    <t>Ensure working place is up to 5S standard</t>
  </si>
  <si>
    <t>Paticipate in QCC</t>
  </si>
  <si>
    <t>Participate in CSR activities</t>
  </si>
  <si>
    <t>Dealings</t>
  </si>
  <si>
    <t>CMS</t>
  </si>
  <si>
    <t>Ensure Online PMS is rated and submitted for assessment</t>
  </si>
  <si>
    <t>Ensure data accuracy and consistency when entering into the system and reports</t>
  </si>
  <si>
    <t>Target / Output</t>
  </si>
  <si>
    <t>Gross New Lease</t>
  </si>
  <si>
    <t>Net New Lease</t>
  </si>
  <si>
    <t>LOU Leasing their own Land</t>
  </si>
  <si>
    <t>Land Available - Tender</t>
  </si>
  <si>
    <t xml:space="preserve">360⁰ Inspection </t>
  </si>
  <si>
    <t>Arrears Reduction in Value (70%)</t>
  </si>
  <si>
    <t>Arrears reduction in value (6-9yrs)</t>
  </si>
  <si>
    <t>Arrears Reduction in value (10+yrs)</t>
  </si>
  <si>
    <t>Other Income</t>
  </si>
  <si>
    <t>Total Income</t>
  </si>
  <si>
    <t>Landowners</t>
  </si>
  <si>
    <t>Land Available</t>
  </si>
  <si>
    <t>Expiry</t>
  </si>
  <si>
    <t>Lease Application</t>
  </si>
  <si>
    <t>360 Degrees</t>
  </si>
  <si>
    <t xml:space="preserve">Total Income collected from Pondage </t>
  </si>
  <si>
    <t>Total Income collected (Overall)</t>
  </si>
  <si>
    <t>Total Income collected from Other Income</t>
  </si>
  <si>
    <t>Adhere and comply to all the HR/Board policies and ensure there is no PEL for the year.</t>
  </si>
  <si>
    <t>Attend to all cases assigned and ensure cases to be closed</t>
  </si>
  <si>
    <t>Compliance to EOM and ensure procedures and processes are followed</t>
  </si>
  <si>
    <t>Reduce non-satisfied customers and increase satisfied customers</t>
  </si>
  <si>
    <t>Peni Qalo</t>
  </si>
  <si>
    <t>Manager North</t>
  </si>
  <si>
    <t>Mosese Maravou</t>
  </si>
  <si>
    <t>SEO Operation North</t>
  </si>
  <si>
    <t>2021 Arrears Case Closed</t>
  </si>
  <si>
    <t>Pre-2021 Arrears Case Cloed</t>
  </si>
  <si>
    <t>2021 Reassessment Case Closed</t>
  </si>
  <si>
    <t>Pre - 2021 Reassessment Case Closed</t>
  </si>
  <si>
    <t>2021 Expiry Case Closed</t>
  </si>
  <si>
    <t>Pre - 2021 Expiry  Case Closed</t>
  </si>
  <si>
    <t>2021 Lease Application Case Closed</t>
  </si>
  <si>
    <t>Pre-2021 Lease Application Case Closed</t>
  </si>
  <si>
    <t xml:space="preserve">Land File Creation </t>
  </si>
  <si>
    <t>Land File</t>
  </si>
  <si>
    <t>Compliance to Policy</t>
  </si>
  <si>
    <t>Consultation and Awareness</t>
  </si>
  <si>
    <t>LOU consultations and awareness at provisional Yasana, Tikina and Villages</t>
  </si>
  <si>
    <t>CSR</t>
  </si>
  <si>
    <t>LOU Consultation</t>
  </si>
  <si>
    <t>Landowners Consultations</t>
  </si>
  <si>
    <t>Public Consultation and Awareness</t>
  </si>
  <si>
    <t>Public Consultation and Awareness at Provisional, Tikina and Village levels</t>
  </si>
  <si>
    <t>Arrears cases proceed to Legal</t>
  </si>
  <si>
    <t>Customer feedback to be at least 90% positive</t>
  </si>
  <si>
    <t>Paticipate or Assist in QCC</t>
  </si>
  <si>
    <t>EOM manual and system training</t>
  </si>
  <si>
    <t>New Recruit Employees or New Team Members</t>
  </si>
  <si>
    <t>File Stocktake and Maintenance</t>
  </si>
  <si>
    <t>Sales Analysis</t>
  </si>
  <si>
    <t>Sales analysis and creating acredibe sale database</t>
  </si>
  <si>
    <t>Monitor / Assist /Attend to cases untill case closed</t>
  </si>
  <si>
    <t>Mortgage, Transfer, Sub Lease, Water, Building &amp; FEA) - Monitor / Assist /Attend to cases untill case closed</t>
  </si>
  <si>
    <t xml:space="preserve">Total Income collected from Poundage </t>
  </si>
  <si>
    <t>360⁰ Inspection / Asset Valuation (Complience)</t>
  </si>
  <si>
    <t>RISK COMMITTEE</t>
  </si>
  <si>
    <t>GIS COMMITTEE</t>
  </si>
  <si>
    <t>Ensure Complience to Risk Policies / Risk Register monitoring</t>
  </si>
  <si>
    <t>Effective Particiaption/Contribution - GIS Tech Enhancement/End-User Friendly &amp; Implementation</t>
  </si>
  <si>
    <t>Expenses</t>
  </si>
  <si>
    <t>Land Available - Tender (Target 12; Close  case 4)</t>
  </si>
  <si>
    <t>Annual</t>
  </si>
  <si>
    <t>Landowners Consultations (LOU Capacity Building-Commercial/Bussiness Structure&amp;Management); Tourism/MLAU/RMS</t>
  </si>
  <si>
    <t>Training &amp; Succesion Planning</t>
  </si>
  <si>
    <t>Ensure data accuracy and consistency when entering into the system and reports. (File/Landsoft/360Insp/LeaseProfile)</t>
  </si>
  <si>
    <t>Foreign direct investment</t>
  </si>
  <si>
    <t>FDI, Align to National Dev Plan 5-10years. Strtaegic Plan requirements &amp; land identification. Assist R&amp;D and MSP.</t>
  </si>
  <si>
    <t>Customer Satisfaction</t>
  </si>
  <si>
    <t>Happy or Not feedback -  trend reports</t>
  </si>
  <si>
    <t>Public Consultation and Awareness at Provisional, Tikina and Village levels. Assist MLAU</t>
  </si>
  <si>
    <t>Attend to all cases assigned and ensure cases to be closed (90%)</t>
  </si>
  <si>
    <t>Ensure Online PMS is attended and submitted for assessment</t>
  </si>
  <si>
    <t>Operation Report</t>
  </si>
  <si>
    <t>Ensure timely Monthly Operation report submitted</t>
  </si>
  <si>
    <t>Attend Risk committee meeeting - ensure Complience to Risk Policies / Risk Register &amp; monitoring</t>
  </si>
  <si>
    <t>Conitnue with Valuation Training, EOM, GIS, Finance &amp; Leadership</t>
  </si>
  <si>
    <t>Annual Target / Output</t>
  </si>
  <si>
    <t>Control expenses and be within budget</t>
  </si>
  <si>
    <t>Breach</t>
  </si>
  <si>
    <t>File</t>
  </si>
  <si>
    <t>Risk Committee</t>
  </si>
  <si>
    <t>Potential Sites</t>
  </si>
  <si>
    <t>Assist Sales Analysis</t>
  </si>
  <si>
    <t>Assist Gross New Lease</t>
  </si>
  <si>
    <t>Assist Net New Lease</t>
  </si>
  <si>
    <t>GIS support - Package and Marketing of Tendered Sites</t>
  </si>
  <si>
    <t>Assist LOU Leasing their own Land, Locality, GPS &amp; Lease Plans</t>
  </si>
  <si>
    <t>Land Development Proposal</t>
  </si>
  <si>
    <t>Issue Survey Instruction and monitor for scheme and survey approval</t>
  </si>
  <si>
    <t>Generic - Survey Instruction</t>
  </si>
  <si>
    <t>Assist in 2021 Lease Application Case Closed. Carryout GPS, Technical process &amp; support. (Screening,Scanning &amp; uploading, Offer, Documentation, Conveyancing, Settlement)</t>
  </si>
  <si>
    <t>Assist 360⁰ Inspection / Asset Valuation (Complience)</t>
  </si>
  <si>
    <t>Field check &amp; Submission of Brief to LDVC and consult surveyors.</t>
  </si>
  <si>
    <t>B. DEPUTY GENERAL MANAGER OPERATION, RESEARCH AND DEVELOPMENT</t>
  </si>
  <si>
    <t>Signed</t>
  </si>
  <si>
    <t>Date</t>
  </si>
  <si>
    <t>SOLOMONI NATA</t>
  </si>
  <si>
    <t>Land for leasing</t>
  </si>
  <si>
    <t>Land Development</t>
  </si>
  <si>
    <t>ALL</t>
  </si>
  <si>
    <t>Risk Management</t>
  </si>
  <si>
    <t>Monthly</t>
  </si>
  <si>
    <t>CMS compliance</t>
  </si>
  <si>
    <t>Technology</t>
  </si>
  <si>
    <t>March</t>
  </si>
  <si>
    <t>Growth Economy</t>
  </si>
  <si>
    <t>Lease Renewals - CBUL Program</t>
  </si>
  <si>
    <t>ALTA Expiry Renewal  - Cane Leases</t>
  </si>
  <si>
    <t>ALTA Expiry Renewal  - Non Cane Leases</t>
  </si>
  <si>
    <t>Housing land needs</t>
  </si>
  <si>
    <t>1 - development lease</t>
  </si>
  <si>
    <t>Informal settlements</t>
  </si>
  <si>
    <t>1 - informal settlement</t>
  </si>
  <si>
    <t>Internal and National awards</t>
  </si>
  <si>
    <t>Lautoka NW - Pre 2021 - ALTA 142; TLTA - 413; Rakiraki Office - ALTA- 67, TLTA - 35</t>
  </si>
  <si>
    <t>Lautoka NW - 2021 - ALTA 307; TLTA - 1314; Rakiraki Office - ALTA- 134, TLTA - 112</t>
  </si>
  <si>
    <t>Lautoka NW - Pre 2021 - ALTA - 36; TLTA 103; Rakiraki Office - ALTA- ALTA - 34; TLTA 28</t>
  </si>
  <si>
    <t>Lautoka NW - 2021 -ALTA - 12; TLTA 34; Rakiraki Office - ALTA- 134, TLTA - 112</t>
  </si>
  <si>
    <t>Lautoka NW - Pre 2021 - ALTA 142; TLTA - 413; Rakiraki Office - ALTA - 11; TLTA 9</t>
  </si>
  <si>
    <t>12.5%</t>
  </si>
  <si>
    <t>4.167%</t>
  </si>
  <si>
    <t>Lautoka Office - 336, Rakiraki Office - 142</t>
  </si>
  <si>
    <t>Lautoka Office - 84, Rakiraki Office - 36</t>
  </si>
  <si>
    <t>Lautoka Office - 28, Rakiraki Office - 12</t>
  </si>
  <si>
    <t>Lautoka Office - 2083, Rakiraki Office - 410</t>
  </si>
  <si>
    <t>Lautoka Office - 521, Rakiraki Office - 103</t>
  </si>
  <si>
    <t>Lautoka Office - 174, Rakiraki Office - 34</t>
  </si>
  <si>
    <t>2021  Renewal Case Closed</t>
  </si>
  <si>
    <t>Pre-2021 Renewal Case Closed</t>
  </si>
  <si>
    <t>Lautoka Office - 45, Rakiraki Office - 4</t>
  </si>
  <si>
    <t>Lautoka Office - 12, Rakiraki Office - 1</t>
  </si>
  <si>
    <t>Lautoka Office - 4, Rakiraki Office - 1</t>
  </si>
  <si>
    <t>Lautoka Office - 15, Rakiraki Office - 7</t>
  </si>
  <si>
    <t>Lautoka Office - 4, Rakiraki Office - 2</t>
  </si>
  <si>
    <t>Lautoka Office - 1, Rakiraki Office - 1</t>
  </si>
  <si>
    <t>Lautoka Office - 250, Rakiraki Office - 150</t>
  </si>
  <si>
    <t>Lautoka Office - 63, Rakiraki Office -39</t>
  </si>
  <si>
    <t>Lautoka Office - 21, Rakiraki Office - 13</t>
  </si>
  <si>
    <t>Lautoka Office - 200, Rakiraki Office - 80</t>
  </si>
  <si>
    <t>Lautoka Office - 51, Rakiraki Office -18</t>
  </si>
  <si>
    <t>Lautoka Office - 17, Rakiraki Office - 6</t>
  </si>
  <si>
    <t>Lautoka Office - 25, Rakiraki Office -10</t>
  </si>
  <si>
    <t>Lautoka Office - 6, Rakiraki Office - 3</t>
  </si>
  <si>
    <t>Lautoka Office - 2, Rakiraki Office - 1</t>
  </si>
  <si>
    <t>Lautoka Office - 25, Rakiraki Office - 15</t>
  </si>
  <si>
    <t>Lautoka Office - 2, Rakiraki Office - 2</t>
  </si>
  <si>
    <t>Lautoka Office - 6, Rakiraki Office -3.75</t>
  </si>
  <si>
    <t>Training - Capacity Building</t>
  </si>
  <si>
    <t>EOM Training, Valuation, Policies, Manuals</t>
  </si>
  <si>
    <t>24</t>
  </si>
  <si>
    <t>8</t>
  </si>
  <si>
    <t>2</t>
  </si>
  <si>
    <t>4</t>
  </si>
  <si>
    <t>1</t>
  </si>
  <si>
    <t>85%</t>
  </si>
  <si>
    <t>0</t>
  </si>
  <si>
    <t>100%</t>
  </si>
  <si>
    <t xml:space="preserve">Breach </t>
  </si>
  <si>
    <t>LDVC</t>
  </si>
  <si>
    <t>Pre-2021 Breach Cases Closed</t>
  </si>
  <si>
    <t>2021 Breach Cases Closed</t>
  </si>
  <si>
    <t>50%</t>
  </si>
  <si>
    <t>Buinimasi Bese</t>
  </si>
  <si>
    <t>Senior Estate Officer</t>
  </si>
  <si>
    <t>Soloveni Masi</t>
  </si>
  <si>
    <t>Regional Manger Northwestern Region</t>
  </si>
  <si>
    <t>A. SENIOR ESTATE OFFICER</t>
  </si>
  <si>
    <t xml:space="preserve">Land Available - Tender </t>
  </si>
  <si>
    <t>Lautoka Office - 12</t>
  </si>
  <si>
    <t>Lautoka Office - 1</t>
  </si>
  <si>
    <t>Vitogo District  - 159</t>
  </si>
  <si>
    <t xml:space="preserve">Pre-2021 Lease Application Case 100% Closed </t>
  </si>
  <si>
    <t>Vitogo District  - 40</t>
  </si>
  <si>
    <t>Vitogo District - 14</t>
  </si>
  <si>
    <t>Lautoka Office - 45</t>
  </si>
  <si>
    <t>Lautoka Office - 4</t>
  </si>
  <si>
    <t>Lautoka Office - 15</t>
  </si>
  <si>
    <t>Vitogo District - 12</t>
  </si>
  <si>
    <t xml:space="preserve">Vitogo District- 3 </t>
  </si>
  <si>
    <t>Vitogo District - 3</t>
  </si>
  <si>
    <t>Vitogo District - 1</t>
  </si>
  <si>
    <t>Vitogo Ditrict - 1</t>
  </si>
  <si>
    <t>Vuda District  - 159</t>
  </si>
  <si>
    <t>Vuda District  - 40</t>
  </si>
  <si>
    <t>Vuda District - 14</t>
  </si>
  <si>
    <t>Vuda District - 12</t>
  </si>
  <si>
    <t>Vuda District - 3</t>
  </si>
  <si>
    <t xml:space="preserve">Vuda District- 3 </t>
  </si>
  <si>
    <t>Vuda District - 1</t>
  </si>
  <si>
    <t>Vuda Ditrict - 1</t>
  </si>
  <si>
    <t>Uraia Rakaria</t>
  </si>
  <si>
    <t>Estate Officer</t>
  </si>
  <si>
    <t>Senior Estate Officer Operation</t>
  </si>
  <si>
    <t>A. ESTATE OFFICER</t>
  </si>
  <si>
    <t>URAIA RAKARIA</t>
  </si>
  <si>
    <t>Savenaca Bola</t>
  </si>
  <si>
    <t>SAVENACA BOLA</t>
  </si>
  <si>
    <t>Malakai Tikomaiigiladi</t>
  </si>
  <si>
    <t>Estate Assistant 1</t>
  </si>
  <si>
    <t>A. ESTATE ASSISTANT 1</t>
  </si>
  <si>
    <t>TIMOCI VUNISINA</t>
  </si>
  <si>
    <t>Lautoka Office - 2083</t>
  </si>
  <si>
    <t>Lautoka Office - 521</t>
  </si>
  <si>
    <t>Lautoka Office - 174</t>
  </si>
  <si>
    <t>Lekima Maka</t>
  </si>
  <si>
    <t>ESTATE OFFICER</t>
  </si>
  <si>
    <t>Timoci Vunisina</t>
  </si>
  <si>
    <t>LEKIMA MAKA</t>
  </si>
  <si>
    <t>A. ESTATE ASSISTANT I</t>
  </si>
  <si>
    <t>RUSIATE BALEASAVU</t>
  </si>
  <si>
    <t>ESTATE ASSISTANT</t>
  </si>
  <si>
    <t xml:space="preserve">Estate Officer </t>
  </si>
  <si>
    <t>A. ESTATE ASSISTANT III</t>
  </si>
  <si>
    <t>Manoa Nadakua</t>
  </si>
  <si>
    <t>ESTATE ASSISTANT III</t>
  </si>
  <si>
    <t>MANOA NADAKUA</t>
  </si>
  <si>
    <t xml:space="preserve">Assist 2021 Arrears Case Closed </t>
  </si>
  <si>
    <t>120</t>
  </si>
  <si>
    <t>30</t>
  </si>
  <si>
    <t>10</t>
  </si>
  <si>
    <t>GIS support - Potential identification of available sites</t>
  </si>
  <si>
    <t>Q1 - Q3</t>
  </si>
  <si>
    <t>TOMU VATUCICILA</t>
  </si>
  <si>
    <t>GIO</t>
  </si>
  <si>
    <t>BUINIMASI BESE</t>
  </si>
  <si>
    <t>SENIOR ESTATE OFFICER</t>
  </si>
  <si>
    <t>GEO SPARTIAL OFFCIER I</t>
  </si>
  <si>
    <t>TOMASI VATUCICILA</t>
  </si>
  <si>
    <t>B.  DEPUTY GENERAL MANAGER OPERATION, RESEARCH AND DEVELOPMENT</t>
  </si>
  <si>
    <t xml:space="preserve">Attend to case process and closing of cases </t>
  </si>
  <si>
    <t>Assist case process and closing of cases</t>
  </si>
  <si>
    <t>GIC Committee</t>
  </si>
  <si>
    <t>Attend to GIC committee meeeting - ensure Complience to all policies and issues raised regarding Geo Spatial</t>
  </si>
  <si>
    <t>B. REGIONAL MANAGER NORTHWESTERN</t>
  </si>
  <si>
    <t>C. DEPUTY GENERAL MANAGER OPERATION, RESEARCH AND DEVELOPMENT</t>
  </si>
  <si>
    <t>SOLOVENI MASI</t>
  </si>
  <si>
    <t>B. SENIOR ESTATE OFFICER</t>
  </si>
  <si>
    <t>C. REGIONAL MANAGER NORTHWESTERN</t>
  </si>
  <si>
    <t>D. DEPUTY GENERAL MANAGER OPERATION, RESEARCH AND DEVELOPMENT</t>
  </si>
  <si>
    <t>Owner</t>
  </si>
  <si>
    <t>Department</t>
  </si>
  <si>
    <t>Target</t>
  </si>
  <si>
    <t>Weighting</t>
  </si>
  <si>
    <t>Operations Efficiency</t>
  </si>
  <si>
    <t>DGMORD Office</t>
  </si>
  <si>
    <t>Timely Completion of Work /Tasks as instructed by MNW.</t>
  </si>
  <si>
    <t>NW</t>
  </si>
  <si>
    <t>Flimsy to be submitted to Executives.</t>
  </si>
  <si>
    <t>Quarterly</t>
  </si>
  <si>
    <t>Annual Leave Planner</t>
  </si>
  <si>
    <t>Staff Annual Performance Targets 2021</t>
  </si>
  <si>
    <t>Attendance Register</t>
  </si>
  <si>
    <t xml:space="preserve">NW </t>
  </si>
  <si>
    <t>fortnightly</t>
  </si>
  <si>
    <t>Quarterly appraisal</t>
  </si>
  <si>
    <t>Cost conscious on administration at MNW Office</t>
  </si>
  <si>
    <t>MNW Office</t>
  </si>
  <si>
    <t xml:space="preserve">Monthly </t>
  </si>
  <si>
    <t>Secretarial work and file management</t>
  </si>
  <si>
    <t>Brief Updates</t>
  </si>
  <si>
    <t xml:space="preserve">Development Briefs </t>
  </si>
  <si>
    <t xml:space="preserve">Extraction License </t>
  </si>
  <si>
    <t xml:space="preserve">Change Request </t>
  </si>
  <si>
    <t>Legal/ Conveyance cases</t>
  </si>
  <si>
    <t>Customer Services</t>
  </si>
  <si>
    <t>Customer relations</t>
  </si>
  <si>
    <t>MNW</t>
  </si>
  <si>
    <t>Service level agreements/standards</t>
  </si>
  <si>
    <t> MNW</t>
  </si>
  <si>
    <t>100% </t>
  </si>
  <si>
    <t> Monthly</t>
  </si>
  <si>
    <t xml:space="preserve"> Compliance, Risk and Audit and Governance</t>
  </si>
  <si>
    <t>data integrity</t>
  </si>
  <si>
    <t>All</t>
  </si>
  <si>
    <t>Compliance to EOM and other manuals</t>
  </si>
  <si>
    <t>Compliance to all policy</t>
  </si>
  <si>
    <t>Risk register</t>
  </si>
  <si>
    <t>Ensure good governance and transparency</t>
  </si>
  <si>
    <t>Alignment of Act and Regulations, Policies to the Constitution</t>
  </si>
  <si>
    <t>Training</t>
  </si>
  <si>
    <t>Competency assessment - Harmonise System</t>
  </si>
  <si>
    <t>Complete and document all trainings attended</t>
  </si>
  <si>
    <t>workshops</t>
  </si>
  <si>
    <t xml:space="preserve">  People</t>
  </si>
  <si>
    <r>
      <t> </t>
    </r>
    <r>
      <rPr>
        <b/>
        <sz val="12"/>
        <color rgb="FF000000"/>
        <rFont val="Calibri"/>
        <family val="2"/>
        <scheme val="minor"/>
      </rPr>
      <t>5%</t>
    </r>
  </si>
  <si>
    <t>Training - Employee Development</t>
  </si>
  <si>
    <t>Competency based Training</t>
  </si>
  <si>
    <t xml:space="preserve"> </t>
  </si>
  <si>
    <t>Climate Change</t>
  </si>
  <si>
    <t>Reduction in carbon emission</t>
  </si>
  <si>
    <t>Carbon sink/ sequestration initiatives</t>
  </si>
  <si>
    <t>REDD+, carbon trading’s</t>
  </si>
  <si>
    <t xml:space="preserve">Conservation </t>
  </si>
  <si>
    <t>Climate funds/ Green bonds/ Adaptations funds</t>
  </si>
  <si>
    <t>Business excellence</t>
  </si>
  <si>
    <t>QCC, 5S</t>
  </si>
  <si>
    <t>a.</t>
  </si>
  <si>
    <t>EMPLOYEE</t>
  </si>
  <si>
    <t>b. SUPERVISOR/MNW</t>
  </si>
  <si>
    <t>Ateca Ratuvuki :_________________________</t>
  </si>
  <si>
    <t>Mr Soloveni Masi:</t>
  </si>
  <si>
    <t>_______________________</t>
  </si>
  <si>
    <t>PA MNW</t>
  </si>
  <si>
    <t>Date:___________________________</t>
  </si>
  <si>
    <t>Date:_______________________</t>
  </si>
  <si>
    <t>KEY PERFORMANCE OUTCOMES - 2021</t>
  </si>
  <si>
    <t>STAFF ANNUAL  PERFORMANCE  TARGET  2021</t>
  </si>
  <si>
    <t>Pauliasi Daunivalu</t>
  </si>
  <si>
    <t>Soloveni Masi/Kirisitiana Volivoli</t>
  </si>
  <si>
    <t>Estate Officer Cadet - Services</t>
  </si>
  <si>
    <t>Manager NW/Senior Estate Officer CR NW</t>
  </si>
  <si>
    <t>Screening,Scanning &amp; uploading, Offer, Documentation, Conveyancing, Settlement</t>
  </si>
  <si>
    <t>2021 Lease application closed</t>
  </si>
  <si>
    <t>Q1 - Q5</t>
  </si>
  <si>
    <t>Pre 2021 Lease Application closed</t>
  </si>
  <si>
    <t>Q1 - Q6</t>
  </si>
  <si>
    <t>Q1 - Q7</t>
  </si>
  <si>
    <t>Attend to Dealings (Mortgage, Transfer, Sub Lease, Water, Building &amp; FEA etc) - Attend to cases untill case closed</t>
  </si>
  <si>
    <t>Attend to case process and closing of cases (80%)</t>
  </si>
  <si>
    <t>Ensure Complience to Risk Policies / Risk Register &amp; monitoring</t>
  </si>
  <si>
    <t>Attend to all cases assigned and ensure cases to be closed (100%)</t>
  </si>
  <si>
    <t>Conitnue with Valuation Training, EOM, GIS, Finance &amp; Leadership. System Training.</t>
  </si>
  <si>
    <t>monitor counter service roster, assist when required</t>
  </si>
  <si>
    <t>Review of EOM/Lease Conditions, Finanace, Bussiness Plan</t>
  </si>
  <si>
    <t>Assist/Participate - Review of Board's Policies, EOM/Lease Conditions, Finanace, Bussiness Plan</t>
  </si>
  <si>
    <t>A. ESTATE OFFICER CADET               (SERVICES)</t>
  </si>
  <si>
    <t>B. SENIOR ESTATE OFFICER COMPLIANCE &amp; RISK</t>
  </si>
  <si>
    <t>C. MANAGER NORTHWEST</t>
  </si>
  <si>
    <t>PAULIASI DAUNIVALU</t>
  </si>
  <si>
    <t>KIRISITIANA VOLIVOLI</t>
  </si>
  <si>
    <t xml:space="preserve">D. DEPUTY GENERAL MANAGER OPERATIONS, RESEARCH &amp; DEVELOPMENT </t>
  </si>
  <si>
    <t>SOLO NATA</t>
  </si>
  <si>
    <t>Kirisitiana Volivoli</t>
  </si>
  <si>
    <t>Senior Estate Officer Compliance &amp; Risk</t>
  </si>
  <si>
    <t>Regional Manager</t>
  </si>
  <si>
    <t>Arrears Reduction in Value (40%)</t>
  </si>
  <si>
    <t>Parked Cases (Aged 6-20yrs) - Reduce parked arrears by 50% from the total accumulated to 1/1/2021</t>
  </si>
  <si>
    <t>50% of cases open</t>
  </si>
  <si>
    <t>12.5% of cases open</t>
  </si>
  <si>
    <t>4% of cases open</t>
  </si>
  <si>
    <t>Pre-2021 Arrears Case Closed</t>
  </si>
  <si>
    <t xml:space="preserve">Monitor case process and closing of cases </t>
  </si>
  <si>
    <t>90% of cases open</t>
  </si>
  <si>
    <t>80% of cases open</t>
  </si>
  <si>
    <t>Lease processing timeline</t>
  </si>
  <si>
    <t>Processing of leases within given timeline</t>
  </si>
  <si>
    <t>42days</t>
  </si>
  <si>
    <t>Attend to all cases assigned and ensure cases to be closed. Assist in verifying and closing of CMS cases.</t>
  </si>
  <si>
    <t>Conduct/ Attend Awareness on  Policies and Manuals.</t>
  </si>
  <si>
    <t>Submission of Valuation report</t>
  </si>
  <si>
    <t>Data cleaning</t>
  </si>
  <si>
    <t>Review of Data cleaning phase 3 - Files pending from the ITDMC report</t>
  </si>
  <si>
    <t>Supporting A Growth Economy</t>
  </si>
  <si>
    <t>Lease renewal - CBUL programs</t>
  </si>
  <si>
    <t>Attend meetings/ consultation and provide update on the Western CBUL Monitoring Committee</t>
  </si>
  <si>
    <t>Housing Land Need</t>
  </si>
  <si>
    <t xml:space="preserve">Assist with the process of development lease </t>
  </si>
  <si>
    <t>Informal settlement</t>
  </si>
  <si>
    <t>formalisation of one informal settlement</t>
  </si>
  <si>
    <t>A. SENIOR ESTATE OFFICER COMPLIANCE &amp; RISK</t>
  </si>
  <si>
    <t>Solomoni Nata</t>
  </si>
  <si>
    <t>Manager Northwest</t>
  </si>
  <si>
    <t>Deputy General Manager Operation Research &amp; Development</t>
  </si>
  <si>
    <t>Capex</t>
  </si>
  <si>
    <t>Control and monitoring (Need basis)</t>
  </si>
  <si>
    <t>Processing of land development brief and proposal</t>
  </si>
  <si>
    <t>Processing of leases within given timeline.monthly report sumitted</t>
  </si>
  <si>
    <t>SMM</t>
  </si>
  <si>
    <t>Boards Performance, Policies and Strategis to meet SCP targets.</t>
  </si>
  <si>
    <t>OMM</t>
  </si>
  <si>
    <t>Estate Operation Peformance, Issues &amp; Strategies; Target Achievement.</t>
  </si>
  <si>
    <t>Prepare signed APT with staff and assess staff appraisals</t>
  </si>
  <si>
    <t>RV, EOM, GIS, Forensic Accounting, ClimateChange &amp; Leadership</t>
  </si>
  <si>
    <t>Sustainable Development &amp; Embracing Climate Change</t>
  </si>
  <si>
    <t>Reduce Carbon emission initiatives</t>
  </si>
  <si>
    <t>Conservation Leases, renewable energy - solar panel farms and green growth - to issue 1 conservation lease and 1 solar farm/ green energy lease</t>
  </si>
  <si>
    <t>Lease Renewal - CBUL Programs</t>
  </si>
  <si>
    <t>CBUL monitoring programs, meetings and ensure that both cane and non cane lease renewal achieve their targets (85%)</t>
  </si>
  <si>
    <t>Strategic Planning, Innovation</t>
  </si>
  <si>
    <t>Private Public Partnership</t>
  </si>
  <si>
    <t>Internal Partnership &amp; NGO</t>
  </si>
  <si>
    <t>Review of Policy, EOM, Finanace, Admin manual</t>
  </si>
  <si>
    <t>Assist/Participate - Review of Tourism Policy, EOM/Lease T&amp;C, Finanace, Admin manual</t>
  </si>
  <si>
    <t>A. REGIONAL MANAGER NORTHWEST</t>
  </si>
  <si>
    <t>Shemal Prasad</t>
  </si>
  <si>
    <t>Soloveni Masi/Pauliasi Daunivalu</t>
  </si>
  <si>
    <t>Estate Assisstant 3</t>
  </si>
  <si>
    <t>Manager NW/Estate Officer Services</t>
  </si>
  <si>
    <t>Ensure Compliance to Risk Policies / Risk Register &amp; monitoring</t>
  </si>
  <si>
    <t>Assissting with cases assigned and ensure cases to be closed (100%)</t>
  </si>
  <si>
    <t>Conitnue with EOM, GIS and System Trainings.</t>
  </si>
  <si>
    <t>Assissting with counter service</t>
  </si>
  <si>
    <t>Paticipating in QCC</t>
  </si>
  <si>
    <t>A. ESTATE ASSISSTANT III            (SERVICES)</t>
  </si>
  <si>
    <t>SHEMAL PRASAD</t>
  </si>
  <si>
    <t>Melania Tabuakula</t>
  </si>
  <si>
    <t>Estate Assistant III</t>
  </si>
  <si>
    <t xml:space="preserve">Manager NW/Estate Officer </t>
  </si>
  <si>
    <t>A. ESTATE ASSISTANT            (SERVICES)</t>
  </si>
  <si>
    <t xml:space="preserve"> Melania Tabuakula</t>
  </si>
  <si>
    <t>Vivita Vatunaruku</t>
  </si>
  <si>
    <t>Finance Officer - NW Lautoka</t>
  </si>
  <si>
    <t>Premium Poundage</t>
  </si>
  <si>
    <t xml:space="preserve">Total Income collected from Premium Poundage </t>
  </si>
  <si>
    <t>Maintain expenses within budget</t>
  </si>
  <si>
    <t xml:space="preserve">Annual /Monthly Operating Expenses Income </t>
  </si>
  <si>
    <t xml:space="preserve">Timely processing of Monthly Bills Utility, by 20th of every month.  </t>
  </si>
  <si>
    <t>Annual FM OPS - Operation Collected</t>
  </si>
  <si>
    <t>Review of weekly Income to ensure Navision Reconciles to Landsoft</t>
  </si>
  <si>
    <t>Annual Expenditure</t>
  </si>
  <si>
    <t>Review of weekly Expenditure to ensure correct postings</t>
  </si>
  <si>
    <t>Generic - Refund &amp; Reversals</t>
  </si>
  <si>
    <t>Cleared withing 2 working days</t>
  </si>
  <si>
    <t>Files &amp; Adminstration</t>
  </si>
  <si>
    <t>Stock Take &amp; Maintenance - Control</t>
  </si>
  <si>
    <t>ERD Registration Verification &amp; Approvals</t>
  </si>
  <si>
    <t>Within 3 weeks from date of Submission</t>
  </si>
  <si>
    <t>Write off &amp; Unallocated Processed</t>
  </si>
  <si>
    <t>Cleared withing 3 working days</t>
  </si>
  <si>
    <t>Processing of Payments for Vendors/ Contractors</t>
  </si>
  <si>
    <t>Stamp Duty &amp; Registration Fees</t>
  </si>
  <si>
    <t>Daily</t>
  </si>
  <si>
    <t>Timely generation of LPOs</t>
  </si>
  <si>
    <t>2 Days Turn Around Time</t>
  </si>
  <si>
    <t>Review of the Finance Policy by 30 April 2021</t>
  </si>
  <si>
    <t>Provide submission on Finance Policy by end of March 2020</t>
  </si>
  <si>
    <t>Completion of the 2020 External Audit by 31 March 2021</t>
  </si>
  <si>
    <t>Provision of Audit Information as required by Auditors</t>
  </si>
  <si>
    <t>Ensure timely Monthly Finance &amp; Admin Operation report submitted</t>
  </si>
  <si>
    <t>Ensure data accuracy and consistency when entering into the system and reports. (File/Landsoft/Income/Expenses)</t>
  </si>
  <si>
    <t xml:space="preserve">Compliance to EOM &amp; Finance Manual, Admin Manual </t>
  </si>
  <si>
    <t>Compliance to EOM &amp; Finance Manual and ensure procedures and processes are followed</t>
  </si>
  <si>
    <t xml:space="preserve">Landowners  (LOU Capacity - Seed Grant, ERD Registration, Deed of Trust processing and any assistance required by LAONW </t>
  </si>
  <si>
    <t>Review of Finance Policy, EOM/Lease Conditions, Finance, Bussiness Plan</t>
  </si>
  <si>
    <t>Assist/Participate - Review of  Policies, EOM/Lease Conditions, Finanace, Bussiness Plan</t>
  </si>
  <si>
    <t xml:space="preserve">A. FINANCE OFFICER    </t>
  </si>
  <si>
    <t xml:space="preserve">B. MANAGER NORTH WEST </t>
  </si>
  <si>
    <t>VIVITA  VATUNARUKU</t>
  </si>
  <si>
    <t>______________________</t>
  </si>
  <si>
    <t xml:space="preserve">C. DEPUTY GENERA MANAGER OPERATIONS RESEARCH &amp; DEVELOPMENT </t>
  </si>
  <si>
    <t>Taina Rabuno</t>
  </si>
  <si>
    <t>Cashier - NW Lautoka</t>
  </si>
  <si>
    <t>Timely &amp; accurate processing of daily receipts from collection</t>
  </si>
  <si>
    <t>Monitor &amp; conduct cash counts for petty cash. Reimburse when low.</t>
  </si>
  <si>
    <t>Daily bank run if FONW/ACNW are not available</t>
  </si>
  <si>
    <t>Conduct tenant financial reconciliations for queries &amp; complaints</t>
  </si>
  <si>
    <t>Annual Trust Income Distribution</t>
  </si>
  <si>
    <t>Stumpage payments are accurately allocated.  Close liaison with FOSW &amp; FON</t>
  </si>
  <si>
    <t>Annual/Monthly OPS Expenses</t>
  </si>
  <si>
    <t xml:space="preserve">Ensure adequate cash available in LTK Operating account </t>
  </si>
  <si>
    <t>Ensure timely processing of payment. 30 days.</t>
  </si>
  <si>
    <t>Correct accounts coded &amp; VAT booked</t>
  </si>
  <si>
    <t>Cheque remittance printed accurately &amp; timely.</t>
  </si>
  <si>
    <t>Utility bills processed on the 1st of every month</t>
  </si>
  <si>
    <t>Process petty cash reimbursement for Ba &amp; Rakiraki</t>
  </si>
  <si>
    <t xml:space="preserve">ERD Registration </t>
  </si>
  <si>
    <t>Ensure forms are regsitered within 3 working days. Sent for verification the following week. Attend to queries &amp; complaints within 3 working days</t>
  </si>
  <si>
    <t>Provide submission on Finance Policy by end of March 2021</t>
  </si>
  <si>
    <t xml:space="preserve">March </t>
  </si>
  <si>
    <t xml:space="preserve">Risk </t>
  </si>
  <si>
    <t>Ensure compliance to Risk Policies / Risk Register &amp; monitoring</t>
  </si>
  <si>
    <t>Ensure Online PMS is attended and submitted for assessment in a timely manner</t>
  </si>
  <si>
    <t>Quaterly</t>
  </si>
  <si>
    <t>Conitnue with  EOM,Finance &amp; Leadership</t>
  </si>
  <si>
    <t>Ongoing</t>
  </si>
  <si>
    <t>Ensure workplace is up to 5S standard</t>
  </si>
  <si>
    <t xml:space="preserve">A. CASHIER NW  </t>
  </si>
  <si>
    <t>B. SUPERVISOR</t>
  </si>
  <si>
    <t>Vivita Radakua</t>
  </si>
  <si>
    <t xml:space="preserve">C.   REGIONAL MANAGER NORTHWEST </t>
  </si>
  <si>
    <t>___________</t>
  </si>
  <si>
    <t>Meli Ratokalau</t>
  </si>
  <si>
    <t xml:space="preserve"> Overall vehicle usage and maintenance </t>
  </si>
  <si>
    <t xml:space="preserve">Minimize vehicle repair costs and zerorize accidient </t>
  </si>
  <si>
    <t xml:space="preserve"> Compliance to Finance/Admin procedures.</t>
  </si>
  <si>
    <t xml:space="preserve">Timely service delivery </t>
  </si>
  <si>
    <t xml:space="preserve"> Vehicle/GPS report</t>
  </si>
  <si>
    <t xml:space="preserve">Overall fleet management and control </t>
  </si>
  <si>
    <t>Building Maitenance &amp; repair</t>
  </si>
  <si>
    <t>Attend on time</t>
  </si>
  <si>
    <t>Review of the Adminstration Policy by 30 April 2021</t>
  </si>
  <si>
    <t>LOU General Queries</t>
  </si>
  <si>
    <t xml:space="preserve">C. MANAGER NORTH WEST </t>
  </si>
  <si>
    <t>MELI RATOKALAU</t>
  </si>
  <si>
    <t>B. FINANCE OFFICER  NORTH WEST</t>
  </si>
  <si>
    <t>C. DEPUTY GENERAL MANAGER OPERATION RESEARCH &amp; DEVELOPMENT</t>
  </si>
  <si>
    <t>VIVITA VATUNARUKU</t>
  </si>
  <si>
    <t>A. ADMINISTRATION CLERK.</t>
  </si>
  <si>
    <t>Admin Clerk - NW Lautoka</t>
  </si>
  <si>
    <t>Manager</t>
  </si>
  <si>
    <t>Supervisor</t>
  </si>
  <si>
    <t>Sailasa Saratibau</t>
  </si>
  <si>
    <t>SEO Compliance &amp; Risk</t>
  </si>
  <si>
    <t>EO Arrears</t>
  </si>
  <si>
    <t>Annual Target/ Output</t>
  </si>
  <si>
    <t>Weight Value</t>
  </si>
  <si>
    <t>Arrears - 2021 cases to be closed.Annual Target 50.00%</t>
  </si>
  <si>
    <t>Arrears - Pre 2021 cases to be closed. Annual Target 50.00%</t>
  </si>
  <si>
    <t>Reduce Total Arrears Value - Reduce 40% of the Total Arrears Value as at 31/12/2021.</t>
  </si>
  <si>
    <t xml:space="preserve">Poundage Income </t>
  </si>
  <si>
    <t>Contribute to the Lautoka Office Income Poundage Collection</t>
  </si>
  <si>
    <t>Fees Income</t>
  </si>
  <si>
    <t>Contribute to the Lautoka Office Income Fees Collection</t>
  </si>
  <si>
    <t>Internal Audit report</t>
  </si>
  <si>
    <t>Assist Audit team in information required to assist them in their assessment and audit process.</t>
  </si>
  <si>
    <t>1. Manage Risk and register all risk in the Department and also consolidate risk identified that is associated with arrears portfolio; 2.Monitor and ensure governance framework been incorporated in work process and review to be undertaken to minimize risk.</t>
  </si>
  <si>
    <t>Compliance</t>
  </si>
  <si>
    <t xml:space="preserve">Monitor compliance is adequately followed by all staffs for all legislation, policies, EOM and processes; 2. Undertake operation audit for assessment of compliance and review of EOM to address gaps in process &amp; procedures.                                     </t>
  </si>
  <si>
    <t>Policy</t>
  </si>
  <si>
    <t>Staff Climate (Satisfaction) Survey Index</t>
  </si>
  <si>
    <t>Undertake climate survey when provided by HCM.</t>
  </si>
  <si>
    <t>Valuation Principle &amp; Practise</t>
  </si>
  <si>
    <t>Undergo Valuation Traning, Practise &amp; Reporting</t>
  </si>
  <si>
    <t>Landsoft Enhancement</t>
  </si>
  <si>
    <t>Data Intergrity</t>
  </si>
  <si>
    <t>Complaints Management System [ Cases]</t>
  </si>
  <si>
    <t>Attending to CMS cases</t>
  </si>
  <si>
    <t>5S - Implementing 5S principles across organization</t>
  </si>
  <si>
    <t>Participation on 5S exercise,Attend and Participate on Business Excellence Inititiatives,Participate in the Talanoa Session,Corporate Social Responsibility - Be actively involved in the  CSR activities for the department and the board as part of its public engagement activities,Staff Health &amp; Well Being</t>
  </si>
  <si>
    <t>OFFICER:</t>
  </si>
  <si>
    <t>Mr. Sailasa Saratibau           ___________________________</t>
  </si>
  <si>
    <t>Mr. Kirisitiana Volivoli         ________________________________</t>
  </si>
  <si>
    <t>DATE :   __________________</t>
  </si>
  <si>
    <t>DATE :                ____________________</t>
  </si>
  <si>
    <t>Mr. Soloveni Masi        ______________________________</t>
  </si>
  <si>
    <t>Mr. Solomoni Nata        ________________________________</t>
  </si>
  <si>
    <t>Manager North Western</t>
  </si>
  <si>
    <t>Deputy General Manager Operation, Research &amp; Development</t>
  </si>
  <si>
    <t>Anare Laqai</t>
  </si>
  <si>
    <t>EA1 Arrears</t>
  </si>
  <si>
    <t>Serve Court Orders &amp; Summons</t>
  </si>
  <si>
    <t>Mr. Anare Laqai            ___________________________</t>
  </si>
  <si>
    <t>Mr. Sailasa Saratibau        ________________________________</t>
  </si>
  <si>
    <t>Estate Officer 1</t>
  </si>
  <si>
    <t>Estate Officer - Arrears</t>
  </si>
  <si>
    <t>Mrs. Kirisitiana Volivoli        ______________________________</t>
  </si>
  <si>
    <t>Mr. Soloveni Masi        ________________________________</t>
  </si>
  <si>
    <t>Litia Vakaloloma</t>
  </si>
  <si>
    <t>EA2 Arrears</t>
  </si>
  <si>
    <t>Mrs. Litia Vakaloloma             ___________________________</t>
  </si>
  <si>
    <t>Mr. Sailasa Saratibau           ________________________________</t>
  </si>
  <si>
    <t>Estate Officer 3</t>
  </si>
  <si>
    <t>Petty Cash</t>
  </si>
  <si>
    <t>Bank Run</t>
  </si>
  <si>
    <t>Reconciliations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</si>
</sst>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0.0%"/>
  </numFmts>
  <fonts count="5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sz val="1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9"/>
      <name val="Tahoma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color theme="0"/>
      <name val="Calibri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i/>
      <sz val="11"/>
      <color theme="0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  <font>
      <b/>
      <sz val="20"/>
      <color rgb="FFFFFFFF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20"/>
      <color theme="0"/>
      <name val="Calibri"/>
      <family val="2"/>
    </font>
    <font>
      <b/>
      <sz val="10"/>
      <name val="Tahoma"/>
      <family val="2"/>
    </font>
    <font>
      <b/>
      <sz val="16"/>
      <color theme="0"/>
      <name val="Calibri"/>
      <family val="2"/>
    </font>
    <font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0"/>
      <name val="Calibri"/>
      <family val="2"/>
    </font>
    <font>
      <sz val="14"/>
      <color theme="0"/>
      <name val="Calibri"/>
      <family val="2"/>
    </font>
    <font>
      <sz val="10"/>
      <color theme="0"/>
      <name val="Tahoma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1F413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7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 applyBorder="0"/>
    <xf numFmtId="0" fontId="10" fillId="0" borderId="0"/>
    <xf numFmtId="0" fontId="20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9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7" borderId="2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vertical="center"/>
    </xf>
    <xf numFmtId="0" fontId="3" fillId="10" borderId="2" xfId="0" applyFont="1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14" borderId="2" xfId="0" applyFont="1" applyFill="1" applyBorder="1" applyAlignment="1">
      <alignment vertical="center"/>
    </xf>
    <xf numFmtId="0" fontId="3" fillId="14" borderId="2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vertical="center"/>
    </xf>
    <xf numFmtId="0" fontId="11" fillId="12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vertical="center"/>
    </xf>
    <xf numFmtId="0" fontId="11" fillId="13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44" fontId="3" fillId="10" borderId="2" xfId="2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vertical="center" wrapText="1"/>
    </xf>
    <xf numFmtId="0" fontId="3" fillId="11" borderId="2" xfId="0" applyFont="1" applyFill="1" applyBorder="1" applyAlignment="1">
      <alignment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vertical="center" wrapText="1"/>
    </xf>
    <xf numFmtId="0" fontId="3" fillId="12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vertical="center" wrapText="1"/>
    </xf>
    <xf numFmtId="0" fontId="3" fillId="14" borderId="2" xfId="0" applyFont="1" applyFill="1" applyBorder="1" applyAlignment="1">
      <alignment vertical="center" wrapText="1"/>
    </xf>
    <xf numFmtId="0" fontId="3" fillId="14" borderId="2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44" fontId="3" fillId="10" borderId="2" xfId="2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3" fillId="11" borderId="2" xfId="1" applyNumberFormat="1" applyFont="1" applyFill="1" applyBorder="1" applyAlignment="1">
      <alignment horizontal="center" vertical="center" wrapText="1"/>
    </xf>
    <xf numFmtId="49" fontId="3" fillId="12" borderId="2" xfId="1" applyNumberFormat="1" applyFont="1" applyFill="1" applyBorder="1" applyAlignment="1">
      <alignment horizontal="center" vertical="center" wrapText="1"/>
    </xf>
    <xf numFmtId="49" fontId="3" fillId="11" borderId="2" xfId="0" applyNumberFormat="1" applyFont="1" applyFill="1" applyBorder="1" applyAlignment="1">
      <alignment horizontal="center" vertical="center" wrapText="1"/>
    </xf>
    <xf numFmtId="49" fontId="3" fillId="14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9" fontId="3" fillId="11" borderId="2" xfId="1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3" fillId="11" borderId="2" xfId="0" applyNumberFormat="1" applyFont="1" applyFill="1" applyBorder="1" applyAlignment="1">
      <alignment horizontal="center" vertical="center"/>
    </xf>
    <xf numFmtId="49" fontId="3" fillId="14" borderId="2" xfId="0" applyNumberFormat="1" applyFont="1" applyFill="1" applyBorder="1" applyAlignment="1">
      <alignment horizontal="center" vertical="center"/>
    </xf>
    <xf numFmtId="49" fontId="3" fillId="13" borderId="2" xfId="0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9" fontId="3" fillId="9" borderId="2" xfId="0" applyNumberFormat="1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left" vertical="center" wrapText="1"/>
    </xf>
    <xf numFmtId="49" fontId="3" fillId="13" borderId="1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center" wrapText="1"/>
    </xf>
    <xf numFmtId="9" fontId="3" fillId="11" borderId="2" xfId="0" applyNumberFormat="1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vertical="center" wrapText="1"/>
    </xf>
    <xf numFmtId="44" fontId="22" fillId="10" borderId="2" xfId="2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/>
    </xf>
    <xf numFmtId="44" fontId="22" fillId="10" borderId="2" xfId="2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vertical="center"/>
    </xf>
    <xf numFmtId="0" fontId="22" fillId="11" borderId="2" xfId="0" applyFont="1" applyFill="1" applyBorder="1" applyAlignment="1">
      <alignment vertical="center" wrapText="1"/>
    </xf>
    <xf numFmtId="49" fontId="22" fillId="11" borderId="2" xfId="1" applyNumberFormat="1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vertical="center"/>
    </xf>
    <xf numFmtId="9" fontId="22" fillId="11" borderId="2" xfId="1" applyFont="1" applyFill="1" applyBorder="1" applyAlignment="1">
      <alignment horizontal="center" vertical="center" wrapText="1"/>
    </xf>
    <xf numFmtId="49" fontId="22" fillId="11" borderId="2" xfId="0" applyNumberFormat="1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vertical="center" wrapText="1"/>
    </xf>
    <xf numFmtId="49" fontId="22" fillId="12" borderId="2" xfId="1" applyNumberFormat="1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vertical="center"/>
    </xf>
    <xf numFmtId="0" fontId="22" fillId="9" borderId="2" xfId="0" applyFont="1" applyFill="1" applyBorder="1" applyAlignment="1">
      <alignment vertical="center" wrapText="1"/>
    </xf>
    <xf numFmtId="9" fontId="22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vertical="center"/>
    </xf>
    <xf numFmtId="9" fontId="22" fillId="11" borderId="2" xfId="0" applyNumberFormat="1" applyFont="1" applyFill="1" applyBorder="1" applyAlignment="1">
      <alignment horizontal="center" vertical="center" wrapText="1"/>
    </xf>
    <xf numFmtId="0" fontId="22" fillId="14" borderId="2" xfId="0" applyFont="1" applyFill="1" applyBorder="1" applyAlignment="1">
      <alignment vertical="center" wrapText="1"/>
    </xf>
    <xf numFmtId="0" fontId="22" fillId="14" borderId="2" xfId="0" applyFont="1" applyFill="1" applyBorder="1" applyAlignment="1">
      <alignment horizontal="left" vertical="center" wrapText="1"/>
    </xf>
    <xf numFmtId="49" fontId="22" fillId="14" borderId="2" xfId="0" applyNumberFormat="1" applyFont="1" applyFill="1" applyBorder="1" applyAlignment="1">
      <alignment horizontal="center" vertical="center" wrapText="1"/>
    </xf>
    <xf numFmtId="0" fontId="23" fillId="14" borderId="2" xfId="0" applyFont="1" applyFill="1" applyBorder="1" applyAlignment="1">
      <alignment horizontal="center" vertical="center"/>
    </xf>
    <xf numFmtId="49" fontId="22" fillId="14" borderId="2" xfId="0" applyNumberFormat="1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vertical="center"/>
    </xf>
    <xf numFmtId="0" fontId="24" fillId="2" borderId="6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horizontal="left" vertical="center" wrapText="1"/>
    </xf>
    <xf numFmtId="49" fontId="22" fillId="13" borderId="2" xfId="0" applyNumberFormat="1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/>
    </xf>
    <xf numFmtId="49" fontId="22" fillId="13" borderId="2" xfId="0" applyNumberFormat="1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vertical="center"/>
    </xf>
    <xf numFmtId="0" fontId="25" fillId="13" borderId="4" xfId="0" applyFont="1" applyFill="1" applyBorder="1" applyAlignment="1">
      <alignment horizontal="left" vertical="center" wrapText="1"/>
    </xf>
    <xf numFmtId="0" fontId="25" fillId="13" borderId="2" xfId="0" applyFont="1" applyFill="1" applyBorder="1" applyAlignment="1">
      <alignment horizontal="left" vertical="center" wrapText="1"/>
    </xf>
    <xf numFmtId="49" fontId="22" fillId="13" borderId="1" xfId="0" applyNumberFormat="1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vertical="center" wrapText="1"/>
    </xf>
    <xf numFmtId="0" fontId="22" fillId="8" borderId="2" xfId="0" applyFont="1" applyFill="1" applyBorder="1" applyAlignment="1">
      <alignment horizontal="left" vertical="center" wrapText="1"/>
    </xf>
    <xf numFmtId="49" fontId="22" fillId="8" borderId="2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/>
    </xf>
    <xf numFmtId="49" fontId="22" fillId="8" borderId="2" xfId="0" applyNumberFormat="1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left" vertical="center" wrapText="1"/>
    </xf>
    <xf numFmtId="49" fontId="22" fillId="11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3" fillId="11" borderId="2" xfId="1" applyNumberFormat="1" applyFont="1" applyFill="1" applyBorder="1" applyAlignment="1">
      <alignment horizontal="center" vertical="center"/>
    </xf>
    <xf numFmtId="49" fontId="3" fillId="12" borderId="2" xfId="1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3" fillId="8" borderId="2" xfId="1" applyNumberFormat="1" applyFont="1" applyFill="1" applyBorder="1" applyAlignment="1">
      <alignment horizontal="center" vertical="center"/>
    </xf>
    <xf numFmtId="49" fontId="3" fillId="17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vertical="center" wrapText="1"/>
    </xf>
    <xf numFmtId="49" fontId="3" fillId="18" borderId="2" xfId="0" applyNumberFormat="1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49" fontId="3" fillId="18" borderId="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0" fontId="1" fillId="0" borderId="0" xfId="0" applyFont="1"/>
    <xf numFmtId="0" fontId="29" fillId="8" borderId="17" xfId="0" applyFont="1" applyFill="1" applyBorder="1" applyAlignment="1">
      <alignment vertical="center" wrapText="1"/>
    </xf>
    <xf numFmtId="0" fontId="29" fillId="8" borderId="22" xfId="0" applyFont="1" applyFill="1" applyBorder="1" applyAlignment="1">
      <alignment vertical="center" wrapText="1"/>
    </xf>
    <xf numFmtId="0" fontId="18" fillId="8" borderId="22" xfId="0" applyFont="1" applyFill="1" applyBorder="1" applyAlignment="1">
      <alignment vertical="center"/>
    </xf>
    <xf numFmtId="0" fontId="30" fillId="0" borderId="25" xfId="0" applyFont="1" applyBorder="1" applyAlignment="1">
      <alignment horizontal="right" vertical="center" wrapText="1"/>
    </xf>
    <xf numFmtId="0" fontId="29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/>
    </xf>
    <xf numFmtId="9" fontId="18" fillId="0" borderId="22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30" fillId="0" borderId="15" xfId="0" applyFont="1" applyBorder="1" applyAlignment="1">
      <alignment horizontal="right" vertical="center" wrapText="1"/>
    </xf>
    <xf numFmtId="0" fontId="30" fillId="0" borderId="13" xfId="0" applyFont="1" applyBorder="1" applyAlignment="1">
      <alignment horizontal="right" vertical="center" wrapText="1"/>
    </xf>
    <xf numFmtId="0" fontId="30" fillId="0" borderId="17" xfId="0" applyFont="1" applyBorder="1" applyAlignment="1">
      <alignment horizontal="right" vertical="center" wrapText="1"/>
    </xf>
    <xf numFmtId="0" fontId="30" fillId="0" borderId="10" xfId="0" applyFont="1" applyBorder="1" applyAlignment="1">
      <alignment horizontal="right" vertical="center" wrapText="1"/>
    </xf>
    <xf numFmtId="0" fontId="30" fillId="0" borderId="16" xfId="0" applyFont="1" applyBorder="1" applyAlignment="1">
      <alignment horizontal="right" vertical="center"/>
    </xf>
    <xf numFmtId="0" fontId="29" fillId="0" borderId="17" xfId="0" applyFont="1" applyBorder="1" applyAlignment="1">
      <alignment vertical="center" wrapText="1"/>
    </xf>
    <xf numFmtId="0" fontId="1" fillId="0" borderId="22" xfId="0" applyFont="1" applyBorder="1"/>
    <xf numFmtId="0" fontId="30" fillId="0" borderId="19" xfId="0" applyFont="1" applyBorder="1" applyAlignment="1">
      <alignment horizontal="right" vertical="center"/>
    </xf>
    <xf numFmtId="0" fontId="30" fillId="0" borderId="12" xfId="0" applyFont="1" applyBorder="1" applyAlignment="1">
      <alignment horizontal="right" vertical="center"/>
    </xf>
    <xf numFmtId="0" fontId="29" fillId="8" borderId="16" xfId="0" applyFont="1" applyFill="1" applyBorder="1" applyAlignment="1">
      <alignment vertical="center"/>
    </xf>
    <xf numFmtId="0" fontId="30" fillId="0" borderId="26" xfId="0" applyFont="1" applyBorder="1" applyAlignment="1">
      <alignment horizontal="right" vertical="center" wrapText="1"/>
    </xf>
    <xf numFmtId="0" fontId="29" fillId="0" borderId="19" xfId="0" applyFont="1" applyBorder="1" applyAlignment="1">
      <alignment vertical="center" wrapText="1"/>
    </xf>
    <xf numFmtId="0" fontId="18" fillId="0" borderId="17" xfId="0" applyFont="1" applyBorder="1" applyAlignment="1">
      <alignment vertical="center"/>
    </xf>
    <xf numFmtId="0" fontId="29" fillId="0" borderId="13" xfId="0" applyFont="1" applyBorder="1" applyAlignment="1">
      <alignment vertical="center" wrapText="1"/>
    </xf>
    <xf numFmtId="0" fontId="30" fillId="0" borderId="22" xfId="0" applyFont="1" applyBorder="1" applyAlignment="1">
      <alignment horizontal="right" vertical="center"/>
    </xf>
    <xf numFmtId="0" fontId="30" fillId="0" borderId="22" xfId="0" applyFont="1" applyBorder="1" applyAlignment="1">
      <alignment horizontal="right" vertical="center" wrapText="1"/>
    </xf>
    <xf numFmtId="0" fontId="32" fillId="8" borderId="16" xfId="0" applyFont="1" applyFill="1" applyBorder="1" applyAlignment="1">
      <alignment vertical="center"/>
    </xf>
    <xf numFmtId="0" fontId="1" fillId="8" borderId="22" xfId="0" applyFont="1" applyFill="1" applyBorder="1"/>
    <xf numFmtId="0" fontId="18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29" fillId="0" borderId="15" xfId="0" applyFont="1" applyBorder="1" applyAlignment="1">
      <alignment vertical="center" wrapText="1"/>
    </xf>
    <xf numFmtId="0" fontId="18" fillId="0" borderId="2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9" fontId="18" fillId="0" borderId="21" xfId="0" applyNumberFormat="1" applyFont="1" applyBorder="1" applyAlignment="1">
      <alignment horizontal="right" vertical="center"/>
    </xf>
    <xf numFmtId="0" fontId="30" fillId="0" borderId="18" xfId="0" applyFont="1" applyBorder="1" applyAlignment="1">
      <alignment horizontal="right" vertical="center"/>
    </xf>
    <xf numFmtId="0" fontId="29" fillId="0" borderId="10" xfId="0" applyFont="1" applyBorder="1" applyAlignment="1">
      <alignment vertical="center" wrapText="1"/>
    </xf>
    <xf numFmtId="0" fontId="18" fillId="0" borderId="28" xfId="0" applyFont="1" applyBorder="1" applyAlignment="1">
      <alignment vertical="center"/>
    </xf>
    <xf numFmtId="0" fontId="29" fillId="16" borderId="12" xfId="0" applyFont="1" applyFill="1" applyBorder="1" applyAlignment="1">
      <alignment vertical="center"/>
    </xf>
    <xf numFmtId="0" fontId="29" fillId="16" borderId="13" xfId="0" applyFont="1" applyFill="1" applyBorder="1" applyAlignment="1">
      <alignment vertical="center" wrapText="1"/>
    </xf>
    <xf numFmtId="0" fontId="18" fillId="16" borderId="14" xfId="0" applyFont="1" applyFill="1" applyBorder="1" applyAlignment="1">
      <alignment vertical="center"/>
    </xf>
    <xf numFmtId="0" fontId="30" fillId="15" borderId="22" xfId="0" applyFont="1" applyFill="1" applyBorder="1" applyAlignment="1">
      <alignment horizontal="right" vertical="center"/>
    </xf>
    <xf numFmtId="0" fontId="29" fillId="15" borderId="22" xfId="0" applyFont="1" applyFill="1" applyBorder="1" applyAlignment="1">
      <alignment vertical="center" wrapText="1"/>
    </xf>
    <xf numFmtId="0" fontId="18" fillId="15" borderId="22" xfId="0" applyFont="1" applyFill="1" applyBorder="1" applyAlignment="1">
      <alignment vertical="center"/>
    </xf>
    <xf numFmtId="0" fontId="18" fillId="15" borderId="22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18" fillId="0" borderId="23" xfId="0" applyFont="1" applyBorder="1" applyAlignment="1">
      <alignment vertical="center"/>
    </xf>
    <xf numFmtId="0" fontId="1" fillId="0" borderId="0" xfId="0" applyFont="1" applyAlignment="1">
      <alignment wrapText="1"/>
    </xf>
    <xf numFmtId="0" fontId="33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29" fillId="8" borderId="2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36" fillId="20" borderId="22" xfId="0" applyFont="1" applyFill="1" applyBorder="1" applyAlignment="1">
      <alignment vertical="center"/>
    </xf>
    <xf numFmtId="0" fontId="36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/>
    </xf>
    <xf numFmtId="0" fontId="36" fillId="20" borderId="16" xfId="0" applyFont="1" applyFill="1" applyBorder="1" applyAlignment="1">
      <alignment vertical="center"/>
    </xf>
    <xf numFmtId="0" fontId="36" fillId="20" borderId="17" xfId="0" applyFont="1" applyFill="1" applyBorder="1" applyAlignment="1">
      <alignment vertical="center" wrapText="1"/>
    </xf>
    <xf numFmtId="9" fontId="36" fillId="20" borderId="22" xfId="0" applyNumberFormat="1" applyFont="1" applyFill="1" applyBorder="1" applyAlignment="1">
      <alignment horizontal="center" vertical="center"/>
    </xf>
    <xf numFmtId="0" fontId="38" fillId="20" borderId="19" xfId="0" applyFont="1" applyFill="1" applyBorder="1" applyAlignment="1">
      <alignment vertical="center"/>
    </xf>
    <xf numFmtId="0" fontId="36" fillId="20" borderId="15" xfId="0" applyFont="1" applyFill="1" applyBorder="1" applyAlignment="1">
      <alignment vertical="center" wrapText="1"/>
    </xf>
    <xf numFmtId="0" fontId="35" fillId="20" borderId="21" xfId="0" applyFont="1" applyFill="1" applyBorder="1" applyAlignment="1">
      <alignment vertical="center"/>
    </xf>
    <xf numFmtId="0" fontId="35" fillId="20" borderId="21" xfId="0" applyFont="1" applyFill="1" applyBorder="1" applyAlignment="1">
      <alignment horizontal="right" vertical="center"/>
    </xf>
    <xf numFmtId="9" fontId="29" fillId="8" borderId="22" xfId="0" applyNumberFormat="1" applyFont="1" applyFill="1" applyBorder="1" applyAlignment="1">
      <alignment horizontal="center" vertical="center"/>
    </xf>
    <xf numFmtId="9" fontId="37" fillId="20" borderId="22" xfId="0" applyNumberFormat="1" applyFont="1" applyFill="1" applyBorder="1" applyAlignment="1">
      <alignment horizontal="center" vertical="center"/>
    </xf>
    <xf numFmtId="0" fontId="18" fillId="8" borderId="22" xfId="0" applyFont="1" applyFill="1" applyBorder="1" applyAlignment="1">
      <alignment horizontal="center" vertical="center"/>
    </xf>
    <xf numFmtId="9" fontId="31" fillId="16" borderId="14" xfId="0" applyNumberFormat="1" applyFont="1" applyFill="1" applyBorder="1" applyAlignment="1">
      <alignment horizontal="center" vertical="center"/>
    </xf>
    <xf numFmtId="9" fontId="31" fillId="15" borderId="22" xfId="0" applyNumberFormat="1" applyFont="1" applyFill="1" applyBorder="1" applyAlignment="1">
      <alignment horizontal="center" vertical="center"/>
    </xf>
    <xf numFmtId="9" fontId="14" fillId="19" borderId="22" xfId="0" applyNumberFormat="1" applyFont="1" applyFill="1" applyBorder="1" applyAlignment="1">
      <alignment horizontal="center" vertical="center"/>
    </xf>
    <xf numFmtId="0" fontId="41" fillId="15" borderId="12" xfId="0" applyFont="1" applyFill="1" applyBorder="1" applyAlignment="1">
      <alignment vertical="center"/>
    </xf>
    <xf numFmtId="0" fontId="41" fillId="15" borderId="13" xfId="0" applyFont="1" applyFill="1" applyBorder="1" applyAlignment="1">
      <alignment vertical="center" wrapText="1"/>
    </xf>
    <xf numFmtId="0" fontId="34" fillId="15" borderId="1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21" borderId="13" xfId="0" applyFont="1" applyFill="1" applyBorder="1" applyAlignment="1">
      <alignment vertical="center" wrapText="1"/>
    </xf>
    <xf numFmtId="0" fontId="43" fillId="22" borderId="14" xfId="0" applyFont="1" applyFill="1" applyBorder="1" applyAlignment="1">
      <alignment horizontal="center" vertical="center" wrapText="1"/>
    </xf>
    <xf numFmtId="0" fontId="44" fillId="23" borderId="14" xfId="0" applyFont="1" applyFill="1" applyBorder="1" applyAlignment="1">
      <alignment horizontal="center" vertical="center" wrapText="1"/>
    </xf>
    <xf numFmtId="0" fontId="4" fillId="21" borderId="20" xfId="0" applyFont="1" applyFill="1" applyBorder="1" applyAlignment="1">
      <alignment horizontal="center" vertical="center"/>
    </xf>
    <xf numFmtId="0" fontId="4" fillId="21" borderId="14" xfId="0" applyFont="1" applyFill="1" applyBorder="1" applyAlignment="1">
      <alignment horizontal="center" vertical="center"/>
    </xf>
    <xf numFmtId="9" fontId="43" fillId="22" borderId="0" xfId="0" applyNumberFormat="1" applyFont="1" applyFill="1" applyAlignment="1">
      <alignment horizontal="center" vertical="center"/>
    </xf>
    <xf numFmtId="0" fontId="43" fillId="22" borderId="0" xfId="0" applyFont="1" applyFill="1" applyAlignment="1">
      <alignment horizontal="center" vertical="center"/>
    </xf>
    <xf numFmtId="0" fontId="43" fillId="22" borderId="21" xfId="0" applyFont="1" applyFill="1" applyBorder="1" applyAlignment="1">
      <alignment horizontal="center" vertical="center"/>
    </xf>
    <xf numFmtId="0" fontId="45" fillId="0" borderId="1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6" fillId="0" borderId="21" xfId="0" applyFont="1" applyBorder="1" applyAlignment="1">
      <alignment vertical="center"/>
    </xf>
    <xf numFmtId="0" fontId="44" fillId="23" borderId="13" xfId="0" applyFont="1" applyFill="1" applyBorder="1" applyAlignment="1">
      <alignment vertical="center" wrapText="1"/>
    </xf>
    <xf numFmtId="0" fontId="44" fillId="23" borderId="22" xfId="0" applyFont="1" applyFill="1" applyBorder="1" applyAlignment="1">
      <alignment horizontal="center" vertical="center"/>
    </xf>
    <xf numFmtId="0" fontId="44" fillId="23" borderId="23" xfId="0" applyFont="1" applyFill="1" applyBorder="1" applyAlignment="1">
      <alignment horizontal="center" vertical="center"/>
    </xf>
    <xf numFmtId="0" fontId="43" fillId="23" borderId="23" xfId="0" applyFont="1" applyFill="1" applyBorder="1" applyAlignment="1">
      <alignment horizontal="center" vertical="center"/>
    </xf>
    <xf numFmtId="0" fontId="43" fillId="23" borderId="22" xfId="0" applyFont="1" applyFill="1" applyBorder="1" applyAlignment="1">
      <alignment horizontal="center" vertical="center"/>
    </xf>
    <xf numFmtId="0" fontId="43" fillId="24" borderId="17" xfId="0" applyFont="1" applyFill="1" applyBorder="1" applyAlignment="1">
      <alignment vertical="center" wrapText="1"/>
    </xf>
    <xf numFmtId="0" fontId="43" fillId="24" borderId="22" xfId="0" applyFont="1" applyFill="1" applyBorder="1" applyAlignment="1">
      <alignment vertical="center" wrapText="1"/>
    </xf>
    <xf numFmtId="8" fontId="43" fillId="24" borderId="22" xfId="0" applyNumberFormat="1" applyFont="1" applyFill="1" applyBorder="1" applyAlignment="1">
      <alignment horizontal="center" vertical="center"/>
    </xf>
    <xf numFmtId="0" fontId="11" fillId="24" borderId="22" xfId="0" applyFont="1" applyFill="1" applyBorder="1" applyAlignment="1">
      <alignment horizontal="center" vertical="center"/>
    </xf>
    <xf numFmtId="0" fontId="43" fillId="24" borderId="22" xfId="0" applyFont="1" applyFill="1" applyBorder="1" applyAlignment="1">
      <alignment horizontal="center" vertical="center"/>
    </xf>
    <xf numFmtId="0" fontId="2" fillId="25" borderId="21" xfId="0" applyFont="1" applyFill="1" applyBorder="1" applyAlignment="1">
      <alignment horizontal="center" vertical="center"/>
    </xf>
    <xf numFmtId="0" fontId="2" fillId="25" borderId="22" xfId="0" applyFont="1" applyFill="1" applyBorder="1" applyAlignment="1">
      <alignment horizontal="center" vertical="center"/>
    </xf>
    <xf numFmtId="0" fontId="43" fillId="26" borderId="17" xfId="0" applyFont="1" applyFill="1" applyBorder="1" applyAlignment="1">
      <alignment vertical="center" wrapText="1"/>
    </xf>
    <xf numFmtId="0" fontId="43" fillId="26" borderId="22" xfId="0" applyFont="1" applyFill="1" applyBorder="1" applyAlignment="1">
      <alignment vertical="center" wrapText="1"/>
    </xf>
    <xf numFmtId="9" fontId="43" fillId="26" borderId="22" xfId="0" applyNumberFormat="1" applyFont="1" applyFill="1" applyBorder="1" applyAlignment="1">
      <alignment horizontal="center" vertical="center"/>
    </xf>
    <xf numFmtId="0" fontId="11" fillId="26" borderId="22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10" fontId="43" fillId="26" borderId="22" xfId="0" applyNumberFormat="1" applyFont="1" applyFill="1" applyBorder="1" applyAlignment="1">
      <alignment horizontal="center" vertical="center"/>
    </xf>
    <xf numFmtId="0" fontId="43" fillId="27" borderId="17" xfId="0" applyFont="1" applyFill="1" applyBorder="1" applyAlignment="1">
      <alignment vertical="center" wrapText="1"/>
    </xf>
    <xf numFmtId="0" fontId="43" fillId="27" borderId="22" xfId="0" applyFont="1" applyFill="1" applyBorder="1" applyAlignment="1">
      <alignment vertical="center" wrapText="1"/>
    </xf>
    <xf numFmtId="0" fontId="43" fillId="27" borderId="22" xfId="0" applyFont="1" applyFill="1" applyBorder="1" applyAlignment="1">
      <alignment horizontal="center" vertical="center"/>
    </xf>
    <xf numFmtId="0" fontId="11" fillId="27" borderId="22" xfId="0" applyFont="1" applyFill="1" applyBorder="1" applyAlignment="1">
      <alignment horizontal="center" vertical="center"/>
    </xf>
    <xf numFmtId="0" fontId="43" fillId="28" borderId="17" xfId="0" applyFont="1" applyFill="1" applyBorder="1" applyAlignment="1">
      <alignment vertical="center" wrapText="1"/>
    </xf>
    <xf numFmtId="0" fontId="43" fillId="28" borderId="22" xfId="0" applyFont="1" applyFill="1" applyBorder="1" applyAlignment="1">
      <alignment vertical="center" wrapText="1"/>
    </xf>
    <xf numFmtId="9" fontId="43" fillId="28" borderId="22" xfId="0" applyNumberFormat="1" applyFont="1" applyFill="1" applyBorder="1" applyAlignment="1">
      <alignment horizontal="center" vertical="center"/>
    </xf>
    <xf numFmtId="0" fontId="11" fillId="28" borderId="22" xfId="0" applyFont="1" applyFill="1" applyBorder="1" applyAlignment="1">
      <alignment horizontal="center" vertical="center"/>
    </xf>
    <xf numFmtId="0" fontId="43" fillId="28" borderId="22" xfId="0" applyFont="1" applyFill="1" applyBorder="1" applyAlignment="1">
      <alignment horizontal="center" vertical="center"/>
    </xf>
    <xf numFmtId="0" fontId="2" fillId="25" borderId="28" xfId="0" applyFont="1" applyFill="1" applyBorder="1" applyAlignment="1">
      <alignment horizontal="center" vertical="center"/>
    </xf>
    <xf numFmtId="0" fontId="43" fillId="29" borderId="17" xfId="0" applyFont="1" applyFill="1" applyBorder="1" applyAlignment="1">
      <alignment vertical="center" wrapText="1"/>
    </xf>
    <xf numFmtId="0" fontId="43" fillId="29" borderId="22" xfId="0" applyFont="1" applyFill="1" applyBorder="1" applyAlignment="1">
      <alignment vertical="center" wrapText="1"/>
    </xf>
    <xf numFmtId="9" fontId="43" fillId="29" borderId="22" xfId="0" applyNumberFormat="1" applyFont="1" applyFill="1" applyBorder="1" applyAlignment="1">
      <alignment horizontal="center" vertical="center"/>
    </xf>
    <xf numFmtId="0" fontId="11" fillId="29" borderId="22" xfId="0" applyFont="1" applyFill="1" applyBorder="1" applyAlignment="1">
      <alignment horizontal="center" vertical="center"/>
    </xf>
    <xf numFmtId="0" fontId="43" fillId="29" borderId="22" xfId="0" applyFont="1" applyFill="1" applyBorder="1" applyAlignment="1">
      <alignment horizontal="center" vertical="center"/>
    </xf>
    <xf numFmtId="0" fontId="43" fillId="8" borderId="17" xfId="0" applyFont="1" applyFill="1" applyBorder="1" applyAlignment="1">
      <alignment vertical="center" wrapText="1"/>
    </xf>
    <xf numFmtId="0" fontId="43" fillId="8" borderId="22" xfId="0" applyFont="1" applyFill="1" applyBorder="1" applyAlignment="1">
      <alignment vertical="center" wrapText="1"/>
    </xf>
    <xf numFmtId="9" fontId="43" fillId="8" borderId="22" xfId="0" applyNumberFormat="1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horizontal="center" vertical="center"/>
    </xf>
    <xf numFmtId="0" fontId="43" fillId="8" borderId="22" xfId="0" applyFont="1" applyFill="1" applyBorder="1" applyAlignment="1">
      <alignment horizontal="center" vertical="center"/>
    </xf>
    <xf numFmtId="0" fontId="43" fillId="30" borderId="17" xfId="0" applyFont="1" applyFill="1" applyBorder="1" applyAlignment="1">
      <alignment vertical="center" wrapText="1"/>
    </xf>
    <xf numFmtId="0" fontId="43" fillId="30" borderId="22" xfId="0" applyFont="1" applyFill="1" applyBorder="1" applyAlignment="1">
      <alignment vertical="center" wrapText="1"/>
    </xf>
    <xf numFmtId="9" fontId="43" fillId="30" borderId="22" xfId="0" applyNumberFormat="1" applyFont="1" applyFill="1" applyBorder="1" applyAlignment="1">
      <alignment horizontal="center" vertical="center"/>
    </xf>
    <xf numFmtId="0" fontId="11" fillId="30" borderId="22" xfId="0" applyFont="1" applyFill="1" applyBorder="1" applyAlignment="1">
      <alignment horizontal="center" vertical="center"/>
    </xf>
    <xf numFmtId="0" fontId="43" fillId="30" borderId="22" xfId="0" applyFont="1" applyFill="1" applyBorder="1" applyAlignment="1">
      <alignment horizontal="center" vertical="center"/>
    </xf>
    <xf numFmtId="0" fontId="47" fillId="3" borderId="17" xfId="0" applyFont="1" applyFill="1" applyBorder="1" applyAlignment="1">
      <alignment vertical="center" wrapText="1"/>
    </xf>
    <xf numFmtId="0" fontId="47" fillId="3" borderId="22" xfId="0" applyFont="1" applyFill="1" applyBorder="1" applyAlignment="1">
      <alignment vertical="center" wrapText="1"/>
    </xf>
    <xf numFmtId="0" fontId="47" fillId="3" borderId="22" xfId="0" applyFont="1" applyFill="1" applyBorder="1" applyAlignment="1">
      <alignment horizontal="center" vertical="center"/>
    </xf>
    <xf numFmtId="0" fontId="48" fillId="3" borderId="22" xfId="0" applyFont="1" applyFill="1" applyBorder="1" applyAlignment="1">
      <alignment horizontal="center" vertical="center"/>
    </xf>
    <xf numFmtId="0" fontId="47" fillId="3" borderId="22" xfId="0" applyFont="1" applyFill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49" fillId="0" borderId="23" xfId="0" applyFont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44" fillId="22" borderId="17" xfId="0" applyFont="1" applyFill="1" applyBorder="1" applyAlignment="1">
      <alignment horizontal="center" vertical="center" wrapText="1"/>
    </xf>
    <xf numFmtId="0" fontId="44" fillId="22" borderId="22" xfId="0" applyFont="1" applyFill="1" applyBorder="1" applyAlignment="1">
      <alignment horizontal="center"/>
    </xf>
    <xf numFmtId="0" fontId="44" fillId="22" borderId="23" xfId="0" applyFont="1" applyFill="1" applyBorder="1" applyAlignment="1">
      <alignment horizontal="center"/>
    </xf>
    <xf numFmtId="0" fontId="43" fillId="22" borderId="23" xfId="0" applyFont="1" applyFill="1" applyBorder="1" applyAlignment="1">
      <alignment horizontal="center"/>
    </xf>
    <xf numFmtId="0" fontId="43" fillId="22" borderId="22" xfId="0" applyFont="1" applyFill="1" applyBorder="1" applyAlignment="1">
      <alignment horizontal="center"/>
    </xf>
    <xf numFmtId="0" fontId="4" fillId="21" borderId="17" xfId="0" applyFont="1" applyFill="1" applyBorder="1" applyAlignment="1">
      <alignment horizontal="center" wrapText="1"/>
    </xf>
    <xf numFmtId="0" fontId="4" fillId="21" borderId="22" xfId="0" applyFont="1" applyFill="1" applyBorder="1" applyAlignment="1">
      <alignment horizontal="center" wrapText="1"/>
    </xf>
    <xf numFmtId="0" fontId="4" fillId="21" borderId="23" xfId="0" applyFont="1" applyFill="1" applyBorder="1" applyAlignment="1">
      <alignment horizontal="center" wrapText="1"/>
    </xf>
    <xf numFmtId="0" fontId="4" fillId="21" borderId="16" xfId="0" applyFont="1" applyFill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9" fillId="5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164" fontId="21" fillId="10" borderId="2" xfId="0" applyNumberFormat="1" applyFont="1" applyFill="1" applyBorder="1" applyAlignment="1">
      <alignment horizontal="center" vertical="center"/>
    </xf>
    <xf numFmtId="164" fontId="3" fillId="10" borderId="2" xfId="0" applyNumberFormat="1" applyFont="1" applyFill="1" applyBorder="1" applyAlignment="1">
      <alignment horizontal="center" vertical="center"/>
    </xf>
    <xf numFmtId="1" fontId="21" fillId="11" borderId="2" xfId="1" applyNumberFormat="1" applyFont="1" applyFill="1" applyBorder="1" applyAlignment="1">
      <alignment horizontal="center" vertical="center"/>
    </xf>
    <xf numFmtId="1" fontId="3" fillId="11" borderId="2" xfId="0" applyNumberFormat="1" applyFont="1" applyFill="1" applyBorder="1" applyAlignment="1">
      <alignment horizontal="center" vertical="center"/>
    </xf>
    <xf numFmtId="1" fontId="21" fillId="12" borderId="2" xfId="1" applyNumberFormat="1" applyFont="1" applyFill="1" applyBorder="1" applyAlignment="1">
      <alignment horizontal="center" vertical="center"/>
    </xf>
    <xf numFmtId="1" fontId="3" fillId="12" borderId="2" xfId="0" applyNumberFormat="1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left" vertical="center" wrapText="1"/>
    </xf>
    <xf numFmtId="9" fontId="3" fillId="13" borderId="2" xfId="0" applyNumberFormat="1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horizontal="center" vertical="top" wrapText="1"/>
    </xf>
    <xf numFmtId="0" fontId="9" fillId="5" borderId="2" xfId="0" applyFont="1" applyFill="1" applyBorder="1" applyAlignment="1">
      <alignment horizontal="center" wrapText="1"/>
    </xf>
    <xf numFmtId="0" fontId="9" fillId="5" borderId="8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11" borderId="2" xfId="0" applyFont="1" applyFill="1" applyBorder="1" applyAlignment="1">
      <alignment wrapText="1"/>
    </xf>
    <xf numFmtId="1" fontId="21" fillId="11" borderId="2" xfId="1" applyNumberFormat="1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3" fillId="11" borderId="2" xfId="0" applyFont="1" applyFill="1" applyBorder="1" applyAlignment="1"/>
    <xf numFmtId="9" fontId="21" fillId="11" borderId="2" xfId="1" applyFont="1" applyFill="1" applyBorder="1" applyAlignment="1">
      <alignment horizontal="center"/>
    </xf>
    <xf numFmtId="0" fontId="3" fillId="11" borderId="2" xfId="0" applyFont="1" applyFill="1" applyBorder="1" applyAlignment="1">
      <alignment horizontal="left" wrapText="1"/>
    </xf>
    <xf numFmtId="1" fontId="3" fillId="11" borderId="2" xfId="0" applyNumberFormat="1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0" borderId="2" xfId="0" applyFont="1" applyFill="1" applyBorder="1" applyAlignment="1"/>
    <xf numFmtId="0" fontId="3" fillId="10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wrapText="1"/>
    </xf>
    <xf numFmtId="0" fontId="3" fillId="8" borderId="2" xfId="0" applyFont="1" applyFill="1" applyBorder="1" applyAlignment="1">
      <alignment horizontal="left" wrapText="1"/>
    </xf>
    <xf numFmtId="9" fontId="3" fillId="8" borderId="2" xfId="0" applyNumberFormat="1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3" fillId="8" borderId="2" xfId="0" applyFont="1" applyFill="1" applyBorder="1" applyAlignment="1"/>
    <xf numFmtId="0" fontId="9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horizontal="center" wrapText="1"/>
    </xf>
    <xf numFmtId="164" fontId="21" fillId="11" borderId="2" xfId="0" applyNumberFormat="1" applyFont="1" applyFill="1" applyBorder="1" applyAlignment="1">
      <alignment horizontal="center" vertical="center"/>
    </xf>
    <xf numFmtId="164" fontId="3" fillId="11" borderId="2" xfId="0" applyNumberFormat="1" applyFont="1" applyFill="1" applyBorder="1" applyAlignment="1">
      <alignment horizontal="center" vertical="center"/>
    </xf>
    <xf numFmtId="1" fontId="21" fillId="11" borderId="2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11" fillId="31" borderId="2" xfId="0" applyFont="1" applyFill="1" applyBorder="1" applyAlignment="1">
      <alignment horizontal="center" vertical="center"/>
    </xf>
    <xf numFmtId="0" fontId="21" fillId="31" borderId="2" xfId="0" applyFont="1" applyFill="1" applyBorder="1" applyAlignment="1">
      <alignment horizontal="center" vertical="center"/>
    </xf>
    <xf numFmtId="0" fontId="3" fillId="31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1" fillId="8" borderId="2" xfId="0" applyFont="1" applyFill="1" applyBorder="1" applyAlignment="1">
      <alignment horizontal="center" vertical="center"/>
    </xf>
    <xf numFmtId="0" fontId="3" fillId="32" borderId="2" xfId="0" applyFont="1" applyFill="1" applyBorder="1" applyAlignment="1">
      <alignment vertical="center" wrapText="1"/>
    </xf>
    <xf numFmtId="0" fontId="3" fillId="32" borderId="2" xfId="0" applyFont="1" applyFill="1" applyBorder="1" applyAlignment="1">
      <alignment horizontal="left" vertical="center" wrapText="1"/>
    </xf>
    <xf numFmtId="0" fontId="3" fillId="32" borderId="2" xfId="0" applyFont="1" applyFill="1" applyBorder="1" applyAlignment="1">
      <alignment horizontal="center" vertical="center"/>
    </xf>
    <xf numFmtId="0" fontId="11" fillId="32" borderId="2" xfId="0" applyFont="1" applyFill="1" applyBorder="1" applyAlignment="1">
      <alignment horizontal="center" vertical="center"/>
    </xf>
    <xf numFmtId="0" fontId="21" fillId="32" borderId="2" xfId="0" applyFont="1" applyFill="1" applyBorder="1" applyAlignment="1">
      <alignment horizontal="center" vertical="center"/>
    </xf>
    <xf numFmtId="0" fontId="3" fillId="32" borderId="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7" borderId="2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wrapText="1"/>
    </xf>
    <xf numFmtId="164" fontId="21" fillId="10" borderId="2" xfId="0" applyNumberFormat="1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164" fontId="3" fillId="10" borderId="2" xfId="0" applyNumberFormat="1" applyFont="1" applyFill="1" applyBorder="1" applyAlignment="1">
      <alignment horizontal="center"/>
    </xf>
    <xf numFmtId="0" fontId="0" fillId="0" borderId="0" xfId="0" applyAlignment="1"/>
    <xf numFmtId="164" fontId="21" fillId="11" borderId="2" xfId="0" applyNumberFormat="1" applyFont="1" applyFill="1" applyBorder="1" applyAlignment="1">
      <alignment horizontal="center"/>
    </xf>
    <xf numFmtId="164" fontId="3" fillId="11" borderId="2" xfId="0" applyNumberFormat="1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4" fillId="21" borderId="17" xfId="0" applyFont="1" applyFill="1" applyBorder="1" applyAlignment="1">
      <alignment vertical="center" wrapText="1"/>
    </xf>
    <xf numFmtId="0" fontId="44" fillId="23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3" fillId="23" borderId="22" xfId="0" applyFont="1" applyFill="1" applyBorder="1" applyAlignment="1">
      <alignment wrapText="1"/>
    </xf>
    <xf numFmtId="0" fontId="43" fillId="22" borderId="22" xfId="0" applyFont="1" applyFill="1" applyBorder="1" applyAlignment="1">
      <alignment wrapText="1"/>
    </xf>
    <xf numFmtId="9" fontId="3" fillId="11" borderId="2" xfId="1" applyFont="1" applyFill="1" applyBorder="1" applyAlignment="1">
      <alignment horizontal="center" vertical="center"/>
    </xf>
    <xf numFmtId="1" fontId="3" fillId="12" borderId="2" xfId="1" applyNumberFormat="1" applyFont="1" applyFill="1" applyBorder="1" applyAlignment="1">
      <alignment horizontal="center" vertical="center"/>
    </xf>
    <xf numFmtId="9" fontId="3" fillId="9" borderId="2" xfId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9" fontId="3" fillId="14" borderId="2" xfId="1" applyFont="1" applyFill="1" applyBorder="1" applyAlignment="1">
      <alignment horizontal="center" vertical="center"/>
    </xf>
    <xf numFmtId="9" fontId="3" fillId="8" borderId="2" xfId="1" applyFont="1" applyFill="1" applyBorder="1" applyAlignment="1">
      <alignment horizontal="center" vertical="center"/>
    </xf>
    <xf numFmtId="0" fontId="52" fillId="33" borderId="2" xfId="0" applyFont="1" applyFill="1" applyBorder="1" applyAlignment="1">
      <alignment horizontal="center" vertical="center"/>
    </xf>
    <xf numFmtId="9" fontId="3" fillId="32" borderId="2" xfId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wrapText="1"/>
    </xf>
    <xf numFmtId="0" fontId="3" fillId="7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6" borderId="2" xfId="0" applyFont="1" applyFill="1" applyBorder="1" applyAlignment="1">
      <alignment horizontal="left"/>
    </xf>
    <xf numFmtId="9" fontId="3" fillId="11" borderId="2" xfId="1" applyFont="1" applyFill="1" applyBorder="1" applyAlignment="1">
      <alignment horizontal="center"/>
    </xf>
    <xf numFmtId="167" fontId="3" fillId="11" borderId="2" xfId="1" applyNumberFormat="1" applyFont="1" applyFill="1" applyBorder="1" applyAlignment="1">
      <alignment horizontal="center"/>
    </xf>
    <xf numFmtId="10" fontId="3" fillId="11" borderId="2" xfId="1" applyNumberFormat="1" applyFont="1" applyFill="1" applyBorder="1" applyAlignment="1">
      <alignment horizontal="center"/>
    </xf>
    <xf numFmtId="0" fontId="3" fillId="11" borderId="2" xfId="1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wrapText="1"/>
    </xf>
    <xf numFmtId="0" fontId="3" fillId="12" borderId="2" xfId="0" applyFont="1" applyFill="1" applyBorder="1" applyAlignment="1">
      <alignment horizontal="left" wrapText="1"/>
    </xf>
    <xf numFmtId="1" fontId="3" fillId="12" borderId="2" xfId="1" applyNumberFormat="1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1" fontId="3" fillId="12" borderId="2" xfId="0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wrapText="1"/>
    </xf>
    <xf numFmtId="0" fontId="11" fillId="9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wrapText="1"/>
    </xf>
    <xf numFmtId="0" fontId="3" fillId="14" borderId="2" xfId="0" applyFont="1" applyFill="1" applyBorder="1" applyAlignment="1">
      <alignment horizontal="left" wrapText="1"/>
    </xf>
    <xf numFmtId="0" fontId="11" fillId="14" borderId="2" xfId="0" applyFont="1" applyFill="1" applyBorder="1" applyAlignment="1">
      <alignment horizontal="center"/>
    </xf>
    <xf numFmtId="0" fontId="52" fillId="3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0" fillId="0" borderId="0" xfId="0" applyFont="1" applyAlignment="1">
      <alignment horizontal="center" wrapText="1"/>
    </xf>
    <xf numFmtId="1" fontId="21" fillId="12" borderId="2" xfId="1" applyNumberFormat="1" applyFont="1" applyFill="1" applyBorder="1" applyAlignment="1">
      <alignment horizontal="center"/>
    </xf>
    <xf numFmtId="0" fontId="3" fillId="12" borderId="2" xfId="0" applyFont="1" applyFill="1" applyBorder="1" applyAlignment="1"/>
    <xf numFmtId="9" fontId="21" fillId="9" borderId="2" xfId="1" applyFont="1" applyFill="1" applyBorder="1" applyAlignment="1">
      <alignment horizontal="center"/>
    </xf>
    <xf numFmtId="0" fontId="3" fillId="9" borderId="6" xfId="0" applyFont="1" applyFill="1" applyBorder="1" applyAlignment="1"/>
    <xf numFmtId="0" fontId="3" fillId="9" borderId="2" xfId="0" applyFont="1" applyFill="1" applyBorder="1" applyAlignment="1"/>
    <xf numFmtId="1" fontId="3" fillId="14" borderId="2" xfId="0" applyNumberFormat="1" applyFont="1" applyFill="1" applyBorder="1" applyAlignment="1">
      <alignment horizontal="center"/>
    </xf>
    <xf numFmtId="0" fontId="3" fillId="14" borderId="2" xfId="0" applyNumberFormat="1" applyFont="1" applyFill="1" applyBorder="1" applyAlignment="1">
      <alignment horizontal="center"/>
    </xf>
    <xf numFmtId="0" fontId="3" fillId="14" borderId="2" xfId="0" applyFont="1" applyFill="1" applyBorder="1" applyAlignment="1"/>
    <xf numFmtId="0" fontId="3" fillId="7" borderId="2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3" fillId="7" borderId="2" xfId="0" applyFont="1" applyFill="1" applyBorder="1" applyAlignment="1"/>
    <xf numFmtId="0" fontId="2" fillId="2" borderId="7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left" wrapText="1"/>
    </xf>
    <xf numFmtId="0" fontId="3" fillId="13" borderId="2" xfId="0" applyFont="1" applyFill="1" applyBorder="1" applyAlignment="1">
      <alignment wrapText="1"/>
    </xf>
    <xf numFmtId="9" fontId="3" fillId="13" borderId="2" xfId="0" applyNumberFormat="1" applyFont="1" applyFill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0" fontId="3" fillId="13" borderId="2" xfId="0" applyFont="1" applyFill="1" applyBorder="1" applyAlignment="1"/>
    <xf numFmtId="0" fontId="3" fillId="1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3" fillId="11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" fontId="3" fillId="11" borderId="2" xfId="1" applyNumberFormat="1" applyFont="1" applyFill="1" applyBorder="1" applyAlignment="1">
      <alignment horizontal="center" vertical="center"/>
    </xf>
    <xf numFmtId="9" fontId="3" fillId="11" borderId="2" xfId="1" applyNumberFormat="1" applyFont="1" applyFill="1" applyBorder="1" applyAlignment="1">
      <alignment horizontal="center" vertical="center"/>
    </xf>
    <xf numFmtId="9" fontId="0" fillId="12" borderId="5" xfId="0" applyNumberFormat="1" applyFont="1" applyFill="1" applyBorder="1" applyAlignment="1">
      <alignment horizontal="center" vertical="center"/>
    </xf>
    <xf numFmtId="0" fontId="3" fillId="34" borderId="2" xfId="0" applyFont="1" applyFill="1" applyBorder="1" applyAlignment="1">
      <alignment horizontal="center" vertical="center" wrapText="1"/>
    </xf>
    <xf numFmtId="0" fontId="3" fillId="34" borderId="2" xfId="0" applyFont="1" applyFill="1" applyBorder="1" applyAlignment="1">
      <alignment vertical="center" wrapText="1"/>
    </xf>
    <xf numFmtId="1" fontId="3" fillId="34" borderId="2" xfId="0" applyNumberFormat="1" applyFont="1" applyFill="1" applyBorder="1" applyAlignment="1">
      <alignment horizontal="center" vertical="center"/>
    </xf>
    <xf numFmtId="0" fontId="11" fillId="34" borderId="2" xfId="0" applyFont="1" applyFill="1" applyBorder="1" applyAlignment="1">
      <alignment horizontal="center" vertical="center"/>
    </xf>
    <xf numFmtId="0" fontId="3" fillId="34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/>
    <xf numFmtId="44" fontId="3" fillId="10" borderId="2" xfId="2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9" xfId="0" applyFont="1" applyBorder="1" applyAlignment="1">
      <alignment wrapText="1"/>
    </xf>
    <xf numFmtId="0" fontId="54" fillId="0" borderId="0" xfId="0" applyFont="1"/>
    <xf numFmtId="0" fontId="55" fillId="0" borderId="0" xfId="0" applyFont="1" applyAlignment="1">
      <alignment horizontal="center" wrapText="1"/>
    </xf>
    <xf numFmtId="0" fontId="4" fillId="35" borderId="13" xfId="0" applyFont="1" applyFill="1" applyBorder="1" applyAlignment="1">
      <alignment horizontal="center" vertical="center" wrapText="1"/>
    </xf>
    <xf numFmtId="0" fontId="4" fillId="35" borderId="14" xfId="0" applyFont="1" applyFill="1" applyBorder="1" applyAlignment="1">
      <alignment horizontal="center" vertical="center" wrapText="1"/>
    </xf>
    <xf numFmtId="0" fontId="4" fillId="35" borderId="14" xfId="0" applyFont="1" applyFill="1" applyBorder="1" applyAlignment="1">
      <alignment horizontal="center" vertical="center"/>
    </xf>
    <xf numFmtId="0" fontId="4" fillId="35" borderId="17" xfId="0" applyFont="1" applyFill="1" applyBorder="1" applyAlignment="1">
      <alignment wrapText="1"/>
    </xf>
    <xf numFmtId="0" fontId="43" fillId="36" borderId="22" xfId="0" applyFont="1" applyFill="1" applyBorder="1" applyAlignment="1">
      <alignment horizontal="center" wrapText="1"/>
    </xf>
    <xf numFmtId="0" fontId="44" fillId="37" borderId="22" xfId="0" applyFont="1" applyFill="1" applyBorder="1" applyAlignment="1">
      <alignment horizontal="center" wrapText="1"/>
    </xf>
    <xf numFmtId="0" fontId="44" fillId="37" borderId="17" xfId="0" applyFont="1" applyFill="1" applyBorder="1" applyAlignment="1">
      <alignment wrapText="1"/>
    </xf>
    <xf numFmtId="0" fontId="43" fillId="37" borderId="22" xfId="0" applyFont="1" applyFill="1" applyBorder="1" applyAlignment="1">
      <alignment wrapText="1"/>
    </xf>
    <xf numFmtId="0" fontId="0" fillId="0" borderId="0" xfId="0" applyAlignment="1">
      <alignment wrapText="1"/>
    </xf>
    <xf numFmtId="0" fontId="44" fillId="36" borderId="17" xfId="0" applyFont="1" applyFill="1" applyBorder="1" applyAlignment="1">
      <alignment wrapText="1"/>
    </xf>
    <xf numFmtId="0" fontId="43" fillId="36" borderId="22" xfId="0" applyFont="1" applyFill="1" applyBorder="1" applyAlignment="1">
      <alignment wrapText="1"/>
    </xf>
    <xf numFmtId="0" fontId="43" fillId="38" borderId="22" xfId="0" applyFont="1" applyFill="1" applyBorder="1" applyAlignment="1">
      <alignment wrapText="1"/>
    </xf>
    <xf numFmtId="0" fontId="43" fillId="38" borderId="22" xfId="0" applyFont="1" applyFill="1" applyBorder="1" applyAlignment="1"/>
    <xf numFmtId="8" fontId="43" fillId="38" borderId="22" xfId="0" applyNumberFormat="1" applyFont="1" applyFill="1" applyBorder="1" applyAlignment="1">
      <alignment horizontal="center"/>
    </xf>
    <xf numFmtId="0" fontId="11" fillId="38" borderId="22" xfId="0" applyFont="1" applyFill="1" applyBorder="1" applyAlignment="1">
      <alignment horizontal="center"/>
    </xf>
    <xf numFmtId="0" fontId="43" fillId="38" borderId="22" xfId="0" applyFont="1" applyFill="1" applyBorder="1" applyAlignment="1">
      <alignment horizontal="center"/>
    </xf>
    <xf numFmtId="0" fontId="43" fillId="40" borderId="22" xfId="0" applyFont="1" applyFill="1" applyBorder="1" applyAlignment="1">
      <alignment wrapText="1"/>
    </xf>
    <xf numFmtId="0" fontId="43" fillId="40" borderId="22" xfId="0" applyFont="1" applyFill="1" applyBorder="1" applyAlignment="1">
      <alignment horizontal="center"/>
    </xf>
    <xf numFmtId="0" fontId="11" fillId="40" borderId="22" xfId="0" applyFont="1" applyFill="1" applyBorder="1" applyAlignment="1">
      <alignment horizontal="center"/>
    </xf>
    <xf numFmtId="0" fontId="43" fillId="40" borderId="22" xfId="0" applyFont="1" applyFill="1" applyBorder="1" applyAlignment="1"/>
    <xf numFmtId="0" fontId="43" fillId="41" borderId="13" xfId="0" applyFont="1" applyFill="1" applyBorder="1" applyAlignment="1">
      <alignment wrapText="1"/>
    </xf>
    <xf numFmtId="0" fontId="43" fillId="41" borderId="22" xfId="0" applyFont="1" applyFill="1" applyBorder="1" applyAlignment="1">
      <alignment wrapText="1"/>
    </xf>
    <xf numFmtId="0" fontId="0" fillId="41" borderId="21" xfId="0" applyFill="1" applyBorder="1" applyAlignment="1">
      <alignment horizontal="center"/>
    </xf>
    <xf numFmtId="0" fontId="11" fillId="41" borderId="22" xfId="0" applyFont="1" applyFill="1" applyBorder="1" applyAlignment="1">
      <alignment horizontal="center"/>
    </xf>
    <xf numFmtId="0" fontId="43" fillId="41" borderId="22" xfId="0" applyFont="1" applyFill="1" applyBorder="1" applyAlignment="1">
      <alignment horizontal="center"/>
    </xf>
    <xf numFmtId="0" fontId="43" fillId="41" borderId="17" xfId="0" applyFont="1" applyFill="1" applyBorder="1" applyAlignment="1">
      <alignment wrapText="1"/>
    </xf>
    <xf numFmtId="0" fontId="43" fillId="41" borderId="22" xfId="0" applyFont="1" applyFill="1" applyBorder="1" applyAlignment="1"/>
    <xf numFmtId="0" fontId="0" fillId="41" borderId="28" xfId="0" applyFill="1" applyBorder="1" applyAlignment="1">
      <alignment horizontal="center"/>
    </xf>
    <xf numFmtId="0" fontId="43" fillId="41" borderId="14" xfId="0" applyFont="1" applyFill="1" applyBorder="1" applyAlignment="1">
      <alignment horizontal="center"/>
    </xf>
    <xf numFmtId="0" fontId="43" fillId="42" borderId="17" xfId="0" applyFont="1" applyFill="1" applyBorder="1" applyAlignment="1">
      <alignment wrapText="1"/>
    </xf>
    <xf numFmtId="0" fontId="43" fillId="42" borderId="22" xfId="0" applyFont="1" applyFill="1" applyBorder="1" applyAlignment="1">
      <alignment wrapText="1"/>
    </xf>
    <xf numFmtId="0" fontId="43" fillId="42" borderId="22" xfId="0" applyFont="1" applyFill="1" applyBorder="1" applyAlignment="1">
      <alignment horizontal="center"/>
    </xf>
    <xf numFmtId="0" fontId="11" fillId="42" borderId="22" xfId="0" applyFont="1" applyFill="1" applyBorder="1" applyAlignment="1">
      <alignment horizontal="center"/>
    </xf>
    <xf numFmtId="0" fontId="43" fillId="43" borderId="17" xfId="0" applyFont="1" applyFill="1" applyBorder="1" applyAlignment="1">
      <alignment wrapText="1"/>
    </xf>
    <xf numFmtId="0" fontId="43" fillId="43" borderId="22" xfId="0" applyFont="1" applyFill="1" applyBorder="1" applyAlignment="1">
      <alignment wrapText="1"/>
    </xf>
    <xf numFmtId="0" fontId="43" fillId="43" borderId="22" xfId="0" applyFont="1" applyFill="1" applyBorder="1" applyAlignment="1">
      <alignment horizontal="center"/>
    </xf>
    <xf numFmtId="0" fontId="11" fillId="43" borderId="22" xfId="0" applyFont="1" applyFill="1" applyBorder="1" applyAlignment="1">
      <alignment horizontal="center"/>
    </xf>
    <xf numFmtId="0" fontId="44" fillId="39" borderId="22" xfId="0" applyFont="1" applyFill="1" applyBorder="1" applyAlignment="1">
      <alignment horizontal="center"/>
    </xf>
    <xf numFmtId="0" fontId="43" fillId="44" borderId="17" xfId="0" applyFont="1" applyFill="1" applyBorder="1" applyAlignment="1">
      <alignment wrapText="1"/>
    </xf>
    <xf numFmtId="0" fontId="43" fillId="44" borderId="22" xfId="0" applyFont="1" applyFill="1" applyBorder="1" applyAlignment="1">
      <alignment wrapText="1"/>
    </xf>
    <xf numFmtId="0" fontId="43" fillId="44" borderId="22" xfId="0" applyFont="1" applyFill="1" applyBorder="1" applyAlignment="1">
      <alignment horizontal="center"/>
    </xf>
    <xf numFmtId="0" fontId="11" fillId="44" borderId="22" xfId="0" applyFont="1" applyFill="1" applyBorder="1" applyAlignment="1">
      <alignment horizontal="center"/>
    </xf>
    <xf numFmtId="0" fontId="43" fillId="44" borderId="22" xfId="0" applyFont="1" applyFill="1" applyBorder="1" applyAlignment="1"/>
    <xf numFmtId="0" fontId="43" fillId="8" borderId="17" xfId="0" applyFont="1" applyFill="1" applyBorder="1" applyAlignment="1">
      <alignment wrapText="1"/>
    </xf>
    <xf numFmtId="0" fontId="43" fillId="8" borderId="22" xfId="0" applyFont="1" applyFill="1" applyBorder="1" applyAlignment="1">
      <alignment wrapText="1"/>
    </xf>
    <xf numFmtId="0" fontId="43" fillId="8" borderId="22" xfId="0" applyFont="1" applyFill="1" applyBorder="1" applyAlignment="1"/>
    <xf numFmtId="0" fontId="43" fillId="8" borderId="22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/>
    </xf>
    <xf numFmtId="0" fontId="43" fillId="45" borderId="17" xfId="0" applyFont="1" applyFill="1" applyBorder="1" applyAlignment="1">
      <alignment wrapText="1"/>
    </xf>
    <xf numFmtId="0" fontId="43" fillId="45" borderId="22" xfId="0" applyFont="1" applyFill="1" applyBorder="1" applyAlignment="1">
      <alignment wrapText="1"/>
    </xf>
    <xf numFmtId="0" fontId="43" fillId="45" borderId="22" xfId="0" applyFont="1" applyFill="1" applyBorder="1" applyAlignment="1">
      <alignment horizontal="center"/>
    </xf>
    <xf numFmtId="0" fontId="11" fillId="45" borderId="22" xfId="0" applyFont="1" applyFill="1" applyBorder="1" applyAlignment="1">
      <alignment horizontal="center"/>
    </xf>
    <xf numFmtId="0" fontId="43" fillId="40" borderId="17" xfId="0" applyFont="1" applyFill="1" applyBorder="1" applyAlignment="1">
      <alignment wrapText="1"/>
    </xf>
    <xf numFmtId="0" fontId="44" fillId="39" borderId="21" xfId="0" applyFont="1" applyFill="1" applyBorder="1" applyAlignment="1">
      <alignment horizontal="center"/>
    </xf>
    <xf numFmtId="0" fontId="47" fillId="3" borderId="17" xfId="0" applyFont="1" applyFill="1" applyBorder="1" applyAlignment="1">
      <alignment wrapText="1"/>
    </xf>
    <xf numFmtId="0" fontId="47" fillId="3" borderId="22" xfId="0" applyFont="1" applyFill="1" applyBorder="1" applyAlignment="1">
      <alignment wrapText="1"/>
    </xf>
    <xf numFmtId="0" fontId="47" fillId="3" borderId="22" xfId="0" applyFont="1" applyFill="1" applyBorder="1" applyAlignment="1">
      <alignment horizontal="center"/>
    </xf>
    <xf numFmtId="0" fontId="48" fillId="3" borderId="22" xfId="0" applyFont="1" applyFill="1" applyBorder="1" applyAlignment="1">
      <alignment horizontal="center"/>
    </xf>
    <xf numFmtId="0" fontId="47" fillId="3" borderId="22" xfId="0" applyFont="1" applyFill="1" applyBorder="1" applyAlignment="1"/>
    <xf numFmtId="0" fontId="44" fillId="0" borderId="22" xfId="0" applyFont="1" applyBorder="1" applyAlignment="1">
      <alignment horizontal="center"/>
    </xf>
    <xf numFmtId="9" fontId="3" fillId="11" borderId="2" xfId="1" applyNumberFormat="1" applyFont="1" applyFill="1" applyBorder="1" applyAlignment="1">
      <alignment horizontal="center"/>
    </xf>
    <xf numFmtId="1" fontId="3" fillId="11" borderId="2" xfId="1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horizontal="left"/>
    </xf>
    <xf numFmtId="9" fontId="0" fillId="12" borderId="5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5" xfId="0" applyFont="1" applyFill="1" applyBorder="1" applyAlignment="1">
      <alignment wrapText="1"/>
    </xf>
    <xf numFmtId="0" fontId="3" fillId="34" borderId="2" xfId="0" applyFont="1" applyFill="1" applyBorder="1" applyAlignment="1">
      <alignment wrapText="1"/>
    </xf>
    <xf numFmtId="1" fontId="3" fillId="34" borderId="2" xfId="0" applyNumberFormat="1" applyFont="1" applyFill="1" applyBorder="1" applyAlignment="1">
      <alignment horizontal="center"/>
    </xf>
    <xf numFmtId="0" fontId="11" fillId="34" borderId="2" xfId="0" applyFont="1" applyFill="1" applyBorder="1" applyAlignment="1">
      <alignment horizontal="center"/>
    </xf>
    <xf numFmtId="0" fontId="3" fillId="34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32" borderId="2" xfId="0" applyFont="1" applyFill="1" applyBorder="1" applyAlignment="1">
      <alignment wrapText="1"/>
    </xf>
    <xf numFmtId="0" fontId="3" fillId="32" borderId="2" xfId="0" applyFont="1" applyFill="1" applyBorder="1" applyAlignment="1">
      <alignment horizontal="left" wrapText="1"/>
    </xf>
    <xf numFmtId="0" fontId="3" fillId="32" borderId="2" xfId="0" applyFont="1" applyFill="1" applyBorder="1" applyAlignment="1">
      <alignment horizontal="center"/>
    </xf>
    <xf numFmtId="0" fontId="11" fillId="32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2" fillId="7" borderId="3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8" fontId="3" fillId="11" borderId="2" xfId="0" applyNumberFormat="1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center" vertical="center" wrapText="1"/>
    </xf>
    <xf numFmtId="43" fontId="3" fillId="11" borderId="2" xfId="14" applyFont="1" applyFill="1" applyBorder="1" applyAlignment="1">
      <alignment horizontal="center" vertical="center" wrapText="1"/>
    </xf>
    <xf numFmtId="9" fontId="3" fillId="34" borderId="2" xfId="0" applyNumberFormat="1" applyFont="1" applyFill="1" applyBorder="1" applyAlignment="1">
      <alignment horizontal="left" vertical="center" wrapText="1"/>
    </xf>
    <xf numFmtId="0" fontId="3" fillId="34" borderId="2" xfId="0" applyFont="1" applyFill="1" applyBorder="1" applyAlignment="1">
      <alignment vertical="center"/>
    </xf>
    <xf numFmtId="0" fontId="3" fillId="34" borderId="2" xfId="0" applyFont="1" applyFill="1" applyBorder="1" applyAlignment="1">
      <alignment horizontal="left" vertical="center" wrapText="1"/>
    </xf>
    <xf numFmtId="1" fontId="3" fillId="34" borderId="2" xfId="0" applyNumberFormat="1" applyFont="1" applyFill="1" applyBorder="1" applyAlignment="1">
      <alignment horizontal="left" vertical="center" wrapText="1"/>
    </xf>
    <xf numFmtId="0" fontId="3" fillId="34" borderId="1" xfId="0" applyFont="1" applyFill="1" applyBorder="1" applyAlignment="1">
      <alignment vertical="center" wrapText="1"/>
    </xf>
    <xf numFmtId="0" fontId="0" fillId="0" borderId="0" xfId="0" applyFont="1"/>
    <xf numFmtId="0" fontId="37" fillId="3" borderId="9" xfId="0" applyFont="1" applyFill="1" applyBorder="1" applyAlignment="1">
      <alignment vertical="center"/>
    </xf>
    <xf numFmtId="10" fontId="37" fillId="3" borderId="9" xfId="0" applyNumberFormat="1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right" vertical="center"/>
    </xf>
    <xf numFmtId="10" fontId="37" fillId="3" borderId="9" xfId="0" applyNumberFormat="1" applyFont="1" applyFill="1" applyBorder="1" applyAlignment="1">
      <alignment horizontal="right" vertical="center"/>
    </xf>
    <xf numFmtId="0" fontId="3" fillId="46" borderId="2" xfId="0" applyFont="1" applyFill="1" applyBorder="1" applyAlignment="1">
      <alignment vertical="center" wrapText="1"/>
    </xf>
    <xf numFmtId="0" fontId="3" fillId="46" borderId="2" xfId="0" applyFont="1" applyFill="1" applyBorder="1" applyAlignment="1">
      <alignment horizontal="left" vertical="center" wrapText="1"/>
    </xf>
    <xf numFmtId="9" fontId="3" fillId="46" borderId="2" xfId="0" applyNumberFormat="1" applyFont="1" applyFill="1" applyBorder="1" applyAlignment="1">
      <alignment horizontal="left" vertical="center" wrapText="1"/>
    </xf>
    <xf numFmtId="0" fontId="3" fillId="46" borderId="2" xfId="0" applyFont="1" applyFill="1" applyBorder="1" applyAlignment="1">
      <alignment horizontal="center" vertical="center" wrapText="1"/>
    </xf>
    <xf numFmtId="9" fontId="3" fillId="46" borderId="2" xfId="0" applyNumberFormat="1" applyFont="1" applyFill="1" applyBorder="1" applyAlignment="1">
      <alignment horizontal="center" vertical="center" wrapText="1"/>
    </xf>
    <xf numFmtId="0" fontId="3" fillId="46" borderId="2" xfId="0" applyFont="1" applyFill="1" applyBorder="1" applyAlignment="1">
      <alignment vertical="center"/>
    </xf>
    <xf numFmtId="0" fontId="58" fillId="5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58" fillId="5" borderId="3" xfId="0" applyFont="1" applyFill="1" applyBorder="1" applyAlignment="1">
      <alignment vertical="center"/>
    </xf>
    <xf numFmtId="0" fontId="58" fillId="5" borderId="1" xfId="0" applyFont="1" applyFill="1" applyBorder="1" applyAlignment="1">
      <alignment horizontal="left" vertical="center"/>
    </xf>
    <xf numFmtId="0" fontId="58" fillId="5" borderId="6" xfId="0" applyFont="1" applyFill="1" applyBorder="1" applyAlignment="1">
      <alignment horizontal="center" vertical="center" wrapText="1"/>
    </xf>
    <xf numFmtId="0" fontId="58" fillId="5" borderId="6" xfId="0" applyFont="1" applyFill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 wrapText="1"/>
    </xf>
    <xf numFmtId="0" fontId="37" fillId="0" borderId="0" xfId="0" applyFont="1"/>
    <xf numFmtId="0" fontId="9" fillId="5" borderId="2" xfId="0" applyFont="1" applyFill="1" applyBorder="1" applyAlignment="1"/>
    <xf numFmtId="0" fontId="2" fillId="7" borderId="2" xfId="0" applyFont="1" applyFill="1" applyBorder="1" applyAlignment="1"/>
    <xf numFmtId="0" fontId="2" fillId="7" borderId="3" xfId="0" applyFont="1" applyFill="1" applyBorder="1" applyAlignment="1"/>
    <xf numFmtId="0" fontId="9" fillId="5" borderId="3" xfId="0" applyFont="1" applyFill="1" applyBorder="1" applyAlignment="1"/>
    <xf numFmtId="0" fontId="9" fillId="5" borderId="1" xfId="0" applyFont="1" applyFill="1" applyBorder="1" applyAlignment="1">
      <alignment horizontal="left"/>
    </xf>
    <xf numFmtId="0" fontId="2" fillId="6" borderId="2" xfId="0" applyFont="1" applyFill="1" applyBorder="1" applyAlignment="1"/>
    <xf numFmtId="0" fontId="3" fillId="6" borderId="2" xfId="0" applyFont="1" applyFill="1" applyBorder="1" applyAlignment="1"/>
    <xf numFmtId="0" fontId="9" fillId="5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1" fontId="3" fillId="8" borderId="2" xfId="0" applyNumberFormat="1" applyFont="1" applyFill="1" applyBorder="1" applyAlignment="1">
      <alignment horizontal="center" wrapText="1"/>
    </xf>
    <xf numFmtId="8" fontId="3" fillId="11" borderId="2" xfId="0" applyNumberFormat="1" applyFont="1" applyFill="1" applyBorder="1" applyAlignment="1">
      <alignment horizontal="left" wrapText="1"/>
    </xf>
    <xf numFmtId="0" fontId="3" fillId="11" borderId="2" xfId="0" applyFont="1" applyFill="1" applyBorder="1" applyAlignment="1">
      <alignment horizontal="center" wrapText="1"/>
    </xf>
    <xf numFmtId="43" fontId="3" fillId="11" borderId="2" xfId="14" applyFont="1" applyFill="1" applyBorder="1" applyAlignment="1">
      <alignment horizontal="center" wrapText="1"/>
    </xf>
    <xf numFmtId="0" fontId="3" fillId="46" borderId="2" xfId="0" applyFont="1" applyFill="1" applyBorder="1" applyAlignment="1">
      <alignment wrapText="1"/>
    </xf>
    <xf numFmtId="9" fontId="3" fillId="46" borderId="2" xfId="0" applyNumberFormat="1" applyFont="1" applyFill="1" applyBorder="1" applyAlignment="1">
      <alignment horizontal="left" wrapText="1"/>
    </xf>
    <xf numFmtId="0" fontId="3" fillId="46" borderId="2" xfId="0" applyFont="1" applyFill="1" applyBorder="1" applyAlignment="1">
      <alignment horizontal="center" wrapText="1"/>
    </xf>
    <xf numFmtId="9" fontId="3" fillId="46" borderId="2" xfId="0" applyNumberFormat="1" applyFont="1" applyFill="1" applyBorder="1" applyAlignment="1">
      <alignment horizontal="center" wrapText="1"/>
    </xf>
    <xf numFmtId="0" fontId="3" fillId="46" borderId="2" xfId="0" applyFont="1" applyFill="1" applyBorder="1" applyAlignment="1"/>
    <xf numFmtId="0" fontId="3" fillId="46" borderId="2" xfId="0" applyFont="1" applyFill="1" applyBorder="1" applyAlignment="1">
      <alignment horizontal="left" wrapText="1"/>
    </xf>
    <xf numFmtId="0" fontId="3" fillId="46" borderId="1" xfId="0" applyFont="1" applyFill="1" applyBorder="1" applyAlignment="1">
      <alignment wrapText="1"/>
    </xf>
    <xf numFmtId="0" fontId="0" fillId="3" borderId="9" xfId="0" applyFont="1" applyFill="1" applyBorder="1" applyAlignment="1"/>
    <xf numFmtId="10" fontId="0" fillId="3" borderId="9" xfId="0" applyNumberFormat="1" applyFont="1" applyFill="1" applyBorder="1" applyAlignment="1">
      <alignment horizontal="center"/>
    </xf>
    <xf numFmtId="0" fontId="55" fillId="0" borderId="0" xfId="0" applyFont="1" applyAlignment="1">
      <alignment horizontal="left" wrapText="1"/>
    </xf>
    <xf numFmtId="0" fontId="43" fillId="22" borderId="1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44" fillId="23" borderId="12" xfId="0" applyFont="1" applyFill="1" applyBorder="1" applyAlignment="1">
      <alignment wrapText="1"/>
    </xf>
    <xf numFmtId="0" fontId="44" fillId="22" borderId="12" xfId="0" applyFont="1" applyFill="1" applyBorder="1" applyAlignment="1">
      <alignment wrapText="1"/>
    </xf>
    <xf numFmtId="0" fontId="3" fillId="34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58" fillId="5" borderId="1" xfId="0" applyFont="1" applyFill="1" applyBorder="1" applyAlignment="1">
      <alignment horizontal="left" vertical="center"/>
    </xf>
    <xf numFmtId="0" fontId="3" fillId="10" borderId="5" xfId="0" applyFont="1" applyFill="1" applyBorder="1" applyAlignment="1">
      <alignment wrapText="1"/>
    </xf>
    <xf numFmtId="0" fontId="3" fillId="11" borderId="5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2" fillId="7" borderId="2" xfId="0" applyFont="1" applyFill="1" applyBorder="1" applyAlignment="1">
      <alignment horizontal="left" wrapText="1"/>
    </xf>
    <xf numFmtId="0" fontId="2" fillId="6" borderId="2" xfId="0" applyFont="1" applyFill="1" applyBorder="1" applyAlignment="1">
      <alignment horizontal="left" wrapText="1"/>
    </xf>
    <xf numFmtId="0" fontId="3" fillId="10" borderId="5" xfId="0" applyFont="1" applyFill="1" applyBorder="1" applyAlignment="1">
      <alignment horizontal="left" wrapText="1"/>
    </xf>
    <xf numFmtId="0" fontId="3" fillId="11" borderId="5" xfId="0" applyFont="1" applyFill="1" applyBorder="1" applyAlignment="1">
      <alignment horizontal="left" vertical="center" wrapText="1"/>
    </xf>
    <xf numFmtId="0" fontId="3" fillId="12" borderId="5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14" borderId="5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5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1" xfId="0" applyFont="1" applyBorder="1" applyAlignment="1">
      <alignment vertical="center" wrapText="1"/>
    </xf>
    <xf numFmtId="0" fontId="4" fillId="21" borderId="2" xfId="0" applyFont="1" applyFill="1" applyBorder="1" applyAlignment="1">
      <alignment horizontal="center" wrapText="1"/>
    </xf>
    <xf numFmtId="0" fontId="43" fillId="24" borderId="2" xfId="0" applyFont="1" applyFill="1" applyBorder="1" applyAlignment="1">
      <alignment vertical="center" wrapText="1"/>
    </xf>
    <xf numFmtId="0" fontId="43" fillId="26" borderId="2" xfId="0" applyFont="1" applyFill="1" applyBorder="1" applyAlignment="1">
      <alignment vertical="center" wrapText="1"/>
    </xf>
    <xf numFmtId="0" fontId="43" fillId="27" borderId="2" xfId="0" applyFont="1" applyFill="1" applyBorder="1" applyAlignment="1">
      <alignment vertical="center" wrapText="1"/>
    </xf>
    <xf numFmtId="0" fontId="43" fillId="28" borderId="2" xfId="0" applyFont="1" applyFill="1" applyBorder="1" applyAlignment="1">
      <alignment vertical="center" wrapText="1"/>
    </xf>
    <xf numFmtId="0" fontId="43" fillId="29" borderId="2" xfId="0" applyFont="1" applyFill="1" applyBorder="1" applyAlignment="1">
      <alignment vertical="center" wrapText="1"/>
    </xf>
    <xf numFmtId="0" fontId="43" fillId="8" borderId="2" xfId="0" applyFont="1" applyFill="1" applyBorder="1" applyAlignment="1">
      <alignment vertical="center" wrapText="1"/>
    </xf>
    <xf numFmtId="0" fontId="43" fillId="30" borderId="2" xfId="0" applyFont="1" applyFill="1" applyBorder="1" applyAlignment="1">
      <alignment vertical="center" wrapText="1"/>
    </xf>
    <xf numFmtId="8" fontId="43" fillId="24" borderId="2" xfId="0" applyNumberFormat="1" applyFont="1" applyFill="1" applyBorder="1" applyAlignment="1">
      <alignment horizontal="center" vertical="center"/>
    </xf>
    <xf numFmtId="0" fontId="11" fillId="24" borderId="2" xfId="0" applyFont="1" applyFill="1" applyBorder="1" applyAlignment="1">
      <alignment horizontal="center" vertical="center"/>
    </xf>
    <xf numFmtId="0" fontId="43" fillId="24" borderId="2" xfId="0" applyFont="1" applyFill="1" applyBorder="1" applyAlignment="1">
      <alignment horizontal="center" vertical="center"/>
    </xf>
    <xf numFmtId="9" fontId="43" fillId="26" borderId="2" xfId="0" applyNumberFormat="1" applyFont="1" applyFill="1" applyBorder="1" applyAlignment="1">
      <alignment horizontal="center" vertical="center"/>
    </xf>
    <xf numFmtId="0" fontId="11" fillId="26" borderId="2" xfId="0" applyFont="1" applyFill="1" applyBorder="1" applyAlignment="1">
      <alignment horizontal="center" vertical="center"/>
    </xf>
    <xf numFmtId="0" fontId="43" fillId="26" borderId="2" xfId="0" applyFont="1" applyFill="1" applyBorder="1" applyAlignment="1">
      <alignment horizontal="center" vertical="center"/>
    </xf>
    <xf numFmtId="10" fontId="43" fillId="26" borderId="2" xfId="0" applyNumberFormat="1" applyFont="1" applyFill="1" applyBorder="1" applyAlignment="1">
      <alignment horizontal="center" vertical="center"/>
    </xf>
    <xf numFmtId="0" fontId="43" fillId="27" borderId="2" xfId="0" applyFont="1" applyFill="1" applyBorder="1" applyAlignment="1">
      <alignment horizontal="center" vertical="center"/>
    </xf>
    <xf numFmtId="0" fontId="11" fillId="27" borderId="2" xfId="0" applyFont="1" applyFill="1" applyBorder="1" applyAlignment="1">
      <alignment horizontal="center" vertical="center"/>
    </xf>
    <xf numFmtId="9" fontId="43" fillId="28" borderId="2" xfId="0" applyNumberFormat="1" applyFont="1" applyFill="1" applyBorder="1" applyAlignment="1">
      <alignment horizontal="center" vertical="center"/>
    </xf>
    <xf numFmtId="0" fontId="11" fillId="28" borderId="2" xfId="0" applyFont="1" applyFill="1" applyBorder="1" applyAlignment="1">
      <alignment horizontal="center" vertical="center"/>
    </xf>
    <xf numFmtId="0" fontId="43" fillId="28" borderId="2" xfId="0" applyFont="1" applyFill="1" applyBorder="1" applyAlignment="1">
      <alignment horizontal="center" vertical="center"/>
    </xf>
    <xf numFmtId="9" fontId="43" fillId="29" borderId="2" xfId="0" applyNumberFormat="1" applyFont="1" applyFill="1" applyBorder="1" applyAlignment="1">
      <alignment horizontal="center" vertical="center"/>
    </xf>
    <xf numFmtId="0" fontId="11" fillId="29" borderId="2" xfId="0" applyFont="1" applyFill="1" applyBorder="1" applyAlignment="1">
      <alignment horizontal="center" vertical="center"/>
    </xf>
    <xf numFmtId="0" fontId="43" fillId="29" borderId="2" xfId="0" applyFont="1" applyFill="1" applyBorder="1" applyAlignment="1">
      <alignment horizontal="center" vertical="center"/>
    </xf>
    <xf numFmtId="9" fontId="43" fillId="8" borderId="2" xfId="0" applyNumberFormat="1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 vertical="center"/>
    </xf>
    <xf numFmtId="9" fontId="43" fillId="30" borderId="2" xfId="0" applyNumberFormat="1" applyFont="1" applyFill="1" applyBorder="1" applyAlignment="1">
      <alignment horizontal="center" vertical="center"/>
    </xf>
    <xf numFmtId="0" fontId="11" fillId="30" borderId="2" xfId="0" applyFont="1" applyFill="1" applyBorder="1" applyAlignment="1">
      <alignment horizontal="center" vertical="center"/>
    </xf>
    <xf numFmtId="0" fontId="43" fillId="30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vertical="center" wrapText="1"/>
    </xf>
    <xf numFmtId="0" fontId="47" fillId="3" borderId="2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vertical="center"/>
    </xf>
    <xf numFmtId="0" fontId="43" fillId="38" borderId="10" xfId="0" applyFont="1" applyFill="1" applyBorder="1" applyAlignment="1">
      <alignment wrapText="1"/>
    </xf>
    <xf numFmtId="0" fontId="43" fillId="38" borderId="15" xfId="0" applyFont="1" applyFill="1" applyBorder="1" applyAlignment="1">
      <alignment wrapText="1"/>
    </xf>
    <xf numFmtId="0" fontId="43" fillId="38" borderId="25" xfId="0" applyFont="1" applyFill="1" applyBorder="1" applyAlignment="1">
      <alignment wrapText="1"/>
    </xf>
    <xf numFmtId="0" fontId="43" fillId="40" borderId="36" xfId="0" applyFont="1" applyFill="1" applyBorder="1" applyAlignment="1">
      <alignment wrapText="1"/>
    </xf>
    <xf numFmtId="0" fontId="3" fillId="11" borderId="5" xfId="0" applyFont="1" applyFill="1" applyBorder="1" applyAlignment="1">
      <alignment wrapText="1"/>
    </xf>
    <xf numFmtId="0" fontId="3" fillId="12" borderId="5" xfId="0" applyFont="1" applyFill="1" applyBorder="1" applyAlignment="1">
      <alignment wrapText="1"/>
    </xf>
    <xf numFmtId="0" fontId="3" fillId="14" borderId="5" xfId="0" applyFont="1" applyFill="1" applyBorder="1" applyAlignment="1">
      <alignment wrapText="1"/>
    </xf>
    <xf numFmtId="0" fontId="3" fillId="34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9" fontId="3" fillId="6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19" xfId="0" applyFont="1" applyBorder="1"/>
    <xf numFmtId="0" fontId="3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9" fillId="20" borderId="23" xfId="0" applyFont="1" applyFill="1" applyBorder="1" applyAlignment="1">
      <alignment horizontal="center"/>
    </xf>
    <xf numFmtId="0" fontId="40" fillId="20" borderId="23" xfId="0" applyFont="1" applyFill="1" applyBorder="1" applyAlignment="1">
      <alignment horizontal="center"/>
    </xf>
    <xf numFmtId="0" fontId="30" fillId="0" borderId="29" xfId="0" applyFont="1" applyBorder="1" applyAlignment="1">
      <alignment horizontal="right" vertical="center" wrapText="1"/>
    </xf>
    <xf numFmtId="0" fontId="30" fillId="0" borderId="27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9" fillId="0" borderId="10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" fillId="0" borderId="10" xfId="0" applyFont="1" applyBorder="1"/>
    <xf numFmtId="0" fontId="1" fillId="0" borderId="15" xfId="0" applyFont="1" applyBorder="1"/>
    <xf numFmtId="0" fontId="1" fillId="0" borderId="17" xfId="0" applyFont="1" applyBorder="1"/>
    <xf numFmtId="0" fontId="42" fillId="4" borderId="18" xfId="0" applyFont="1" applyFill="1" applyBorder="1" applyAlignment="1">
      <alignment horizontal="center" vertical="center"/>
    </xf>
    <xf numFmtId="0" fontId="42" fillId="4" borderId="11" xfId="0" applyFont="1" applyFill="1" applyBorder="1" applyAlignment="1">
      <alignment horizontal="center" vertical="center"/>
    </xf>
    <xf numFmtId="0" fontId="42" fillId="4" borderId="30" xfId="0" applyFont="1" applyFill="1" applyBorder="1" applyAlignment="1">
      <alignment horizontal="center" vertical="center"/>
    </xf>
    <xf numFmtId="0" fontId="42" fillId="4" borderId="19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 vertical="center"/>
    </xf>
    <xf numFmtId="0" fontId="42" fillId="4" borderId="31" xfId="0" applyFont="1" applyFill="1" applyBorder="1" applyAlignment="1">
      <alignment horizontal="center" vertical="center"/>
    </xf>
    <xf numFmtId="0" fontId="4" fillId="21" borderId="19" xfId="0" applyFont="1" applyFill="1" applyBorder="1" applyAlignment="1">
      <alignment horizontal="center" vertical="center" wrapText="1"/>
    </xf>
    <xf numFmtId="0" fontId="4" fillId="21" borderId="0" xfId="0" applyFont="1" applyFill="1" applyBorder="1" applyAlignment="1">
      <alignment horizontal="center" vertical="center" wrapText="1"/>
    </xf>
    <xf numFmtId="0" fontId="4" fillId="21" borderId="31" xfId="0" applyFont="1" applyFill="1" applyBorder="1" applyAlignment="1">
      <alignment horizontal="center" vertical="center" wrapText="1"/>
    </xf>
    <xf numFmtId="0" fontId="4" fillId="21" borderId="33" xfId="0" applyFont="1" applyFill="1" applyBorder="1" applyAlignment="1">
      <alignment horizontal="center" vertical="center"/>
    </xf>
    <xf numFmtId="0" fontId="4" fillId="21" borderId="23" xfId="0" applyFont="1" applyFill="1" applyBorder="1" applyAlignment="1">
      <alignment horizontal="center" vertical="center"/>
    </xf>
    <xf numFmtId="0" fontId="4" fillId="21" borderId="32" xfId="0" applyFont="1" applyFill="1" applyBorder="1" applyAlignment="1">
      <alignment horizontal="center" vertical="center"/>
    </xf>
    <xf numFmtId="0" fontId="44" fillId="23" borderId="19" xfId="0" applyFont="1" applyFill="1" applyBorder="1" applyAlignment="1">
      <alignment horizontal="center" vertical="center" wrapText="1"/>
    </xf>
    <xf numFmtId="0" fontId="44" fillId="23" borderId="31" xfId="0" applyFont="1" applyFill="1" applyBorder="1" applyAlignment="1">
      <alignment horizontal="center" vertical="center" wrapText="1"/>
    </xf>
    <xf numFmtId="0" fontId="44" fillId="22" borderId="16" xfId="0" applyFont="1" applyFill="1" applyBorder="1" applyAlignment="1">
      <alignment horizontal="center" wrapText="1"/>
    </xf>
    <xf numFmtId="0" fontId="44" fillId="22" borderId="32" xfId="0" applyFont="1" applyFill="1" applyBorder="1" applyAlignment="1">
      <alignment horizontal="center" wrapText="1"/>
    </xf>
    <xf numFmtId="0" fontId="3" fillId="34" borderId="5" xfId="0" applyFont="1" applyFill="1" applyBorder="1" applyAlignment="1">
      <alignment horizontal="center" vertical="center" wrapText="1"/>
    </xf>
    <xf numFmtId="0" fontId="3" fillId="34" borderId="7" xfId="0" applyFont="1" applyFill="1" applyBorder="1" applyAlignment="1">
      <alignment horizontal="center" vertical="center" wrapText="1"/>
    </xf>
    <xf numFmtId="0" fontId="3" fillId="34" borderId="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52" fillId="33" borderId="5" xfId="0" applyFont="1" applyFill="1" applyBorder="1" applyAlignment="1">
      <alignment horizontal="center" vertical="center"/>
    </xf>
    <xf numFmtId="0" fontId="52" fillId="33" borderId="7" xfId="0" applyFont="1" applyFill="1" applyBorder="1" applyAlignment="1">
      <alignment horizontal="center" vertical="center"/>
    </xf>
    <xf numFmtId="0" fontId="52" fillId="33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52" fillId="33" borderId="5" xfId="0" applyFont="1" applyFill="1" applyBorder="1" applyAlignment="1">
      <alignment horizontal="center"/>
    </xf>
    <xf numFmtId="0" fontId="52" fillId="33" borderId="6" xfId="0" applyFont="1" applyFill="1" applyBorder="1" applyAlignment="1">
      <alignment horizontal="center"/>
    </xf>
    <xf numFmtId="0" fontId="52" fillId="33" borderId="7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53" fillId="4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9" fontId="3" fillId="6" borderId="2" xfId="0" applyNumberFormat="1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51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55" fillId="0" borderId="0" xfId="0" applyFont="1" applyAlignment="1">
      <alignment horizontal="left" wrapText="1"/>
    </xf>
    <xf numFmtId="0" fontId="9" fillId="5" borderId="8" xfId="0" applyFont="1" applyFill="1" applyBorder="1" applyAlignment="1">
      <alignment horizontal="left" wrapText="1"/>
    </xf>
    <xf numFmtId="0" fontId="9" fillId="5" borderId="9" xfId="0" applyFont="1" applyFill="1" applyBorder="1" applyAlignment="1">
      <alignment horizontal="left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25" borderId="2" xfId="0" applyFont="1" applyFill="1" applyBorder="1" applyAlignment="1">
      <alignment horizontal="center" vertical="center"/>
    </xf>
    <xf numFmtId="0" fontId="44" fillId="22" borderId="12" xfId="0" applyFont="1" applyFill="1" applyBorder="1" applyAlignment="1">
      <alignment horizontal="center" vertical="center"/>
    </xf>
    <xf numFmtId="0" fontId="44" fillId="22" borderId="14" xfId="0" applyFont="1" applyFill="1" applyBorder="1" applyAlignment="1">
      <alignment horizontal="center" vertical="center"/>
    </xf>
    <xf numFmtId="0" fontId="43" fillId="22" borderId="12" xfId="0" applyFont="1" applyFill="1" applyBorder="1" applyAlignment="1">
      <alignment vertical="center"/>
    </xf>
    <xf numFmtId="0" fontId="43" fillId="22" borderId="20" xfId="0" applyFont="1" applyFill="1" applyBorder="1" applyAlignment="1">
      <alignment vertical="center"/>
    </xf>
    <xf numFmtId="0" fontId="43" fillId="22" borderId="14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4" fillId="21" borderId="2" xfId="0" applyFont="1" applyFill="1" applyBorder="1" applyAlignment="1">
      <alignment horizontal="center" wrapText="1"/>
    </xf>
    <xf numFmtId="0" fontId="1" fillId="0" borderId="20" xfId="0" applyFont="1" applyBorder="1" applyAlignment="1">
      <alignment vertical="center"/>
    </xf>
    <xf numFmtId="0" fontId="4" fillId="21" borderId="12" xfId="0" applyFont="1" applyFill="1" applyBorder="1" applyAlignment="1">
      <alignment horizontal="center" vertical="center" wrapText="1"/>
    </xf>
    <xf numFmtId="0" fontId="4" fillId="21" borderId="14" xfId="0" applyFont="1" applyFill="1" applyBorder="1" applyAlignment="1">
      <alignment horizontal="center" vertical="center" wrapText="1"/>
    </xf>
    <xf numFmtId="0" fontId="4" fillId="21" borderId="12" xfId="0" applyFont="1" applyFill="1" applyBorder="1" applyAlignment="1">
      <alignment horizontal="center" vertical="center"/>
    </xf>
    <xf numFmtId="0" fontId="4" fillId="21" borderId="20" xfId="0" applyFont="1" applyFill="1" applyBorder="1" applyAlignment="1">
      <alignment horizontal="center" vertical="center"/>
    </xf>
    <xf numFmtId="0" fontId="4" fillId="21" borderId="34" xfId="0" applyFont="1" applyFill="1" applyBorder="1" applyAlignment="1">
      <alignment horizontal="center" vertical="center"/>
    </xf>
    <xf numFmtId="0" fontId="44" fillId="23" borderId="12" xfId="0" applyFont="1" applyFill="1" applyBorder="1" applyAlignment="1">
      <alignment horizontal="center" vertical="center"/>
    </xf>
    <xf numFmtId="0" fontId="44" fillId="23" borderId="14" xfId="0" applyFont="1" applyFill="1" applyBorder="1" applyAlignment="1">
      <alignment horizontal="center" vertical="center"/>
    </xf>
    <xf numFmtId="0" fontId="43" fillId="23" borderId="12" xfId="0" applyFont="1" applyFill="1" applyBorder="1" applyAlignment="1">
      <alignment vertical="center"/>
    </xf>
    <xf numFmtId="0" fontId="43" fillId="23" borderId="20" xfId="0" applyFont="1" applyFill="1" applyBorder="1" applyAlignment="1">
      <alignment vertical="center"/>
    </xf>
    <xf numFmtId="0" fontId="43" fillId="23" borderId="14" xfId="0" applyFont="1" applyFill="1" applyBorder="1" applyAlignment="1">
      <alignment vertical="center"/>
    </xf>
    <xf numFmtId="0" fontId="42" fillId="4" borderId="28" xfId="0" applyFont="1" applyFill="1" applyBorder="1" applyAlignment="1">
      <alignment horizontal="center" vertical="center"/>
    </xf>
    <xf numFmtId="0" fontId="42" fillId="4" borderId="16" xfId="0" applyFont="1" applyFill="1" applyBorder="1" applyAlignment="1">
      <alignment horizontal="center" vertical="center"/>
    </xf>
    <xf numFmtId="0" fontId="42" fillId="4" borderId="23" xfId="0" applyFont="1" applyFill="1" applyBorder="1" applyAlignment="1">
      <alignment horizontal="center" vertical="center"/>
    </xf>
    <xf numFmtId="0" fontId="42" fillId="4" borderId="22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0" xfId="0" applyFont="1" applyAlignment="1">
      <alignment vertical="center"/>
    </xf>
    <xf numFmtId="9" fontId="43" fillId="22" borderId="35" xfId="0" applyNumberFormat="1" applyFont="1" applyFill="1" applyBorder="1" applyAlignment="1">
      <alignment horizontal="center" vertical="center"/>
    </xf>
    <xf numFmtId="9" fontId="43" fillId="22" borderId="20" xfId="0" applyNumberFormat="1" applyFont="1" applyFill="1" applyBorder="1" applyAlignment="1">
      <alignment horizontal="center" vertical="center"/>
    </xf>
    <xf numFmtId="9" fontId="43" fillId="22" borderId="14" xfId="0" applyNumberFormat="1" applyFont="1" applyFill="1" applyBorder="1" applyAlignment="1">
      <alignment horizontal="center" vertical="center"/>
    </xf>
    <xf numFmtId="0" fontId="3" fillId="46" borderId="5" xfId="0" applyFont="1" applyFill="1" applyBorder="1" applyAlignment="1">
      <alignment horizontal="center" vertical="center" wrapText="1"/>
    </xf>
    <xf numFmtId="0" fontId="3" fillId="46" borderId="7" xfId="0" applyFont="1" applyFill="1" applyBorder="1" applyAlignment="1">
      <alignment horizontal="center" vertical="center" wrapText="1"/>
    </xf>
    <xf numFmtId="0" fontId="3" fillId="46" borderId="6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/>
    </xf>
    <xf numFmtId="0" fontId="58" fillId="5" borderId="2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center" vertical="center" wrapText="1"/>
    </xf>
    <xf numFmtId="0" fontId="44" fillId="37" borderId="12" xfId="0" applyFont="1" applyFill="1" applyBorder="1" applyAlignment="1">
      <alignment horizontal="center"/>
    </xf>
    <xf numFmtId="0" fontId="44" fillId="37" borderId="14" xfId="0" applyFont="1" applyFill="1" applyBorder="1" applyAlignment="1">
      <alignment horizontal="center"/>
    </xf>
    <xf numFmtId="0" fontId="43" fillId="37" borderId="12" xfId="0" applyFont="1" applyFill="1" applyBorder="1" applyAlignment="1"/>
    <xf numFmtId="0" fontId="43" fillId="37" borderId="14" xfId="0" applyFont="1" applyFill="1" applyBorder="1" applyAlignment="1"/>
    <xf numFmtId="0" fontId="4" fillId="35" borderId="12" xfId="0" applyFont="1" applyFill="1" applyBorder="1" applyAlignment="1">
      <alignment horizontal="center"/>
    </xf>
    <xf numFmtId="0" fontId="4" fillId="35" borderId="34" xfId="0" applyFont="1" applyFill="1" applyBorder="1" applyAlignment="1">
      <alignment horizontal="center"/>
    </xf>
    <xf numFmtId="9" fontId="43" fillId="36" borderId="35" xfId="0" applyNumberFormat="1" applyFont="1" applyFill="1" applyBorder="1" applyAlignment="1">
      <alignment horizontal="center"/>
    </xf>
    <xf numFmtId="9" fontId="43" fillId="36" borderId="14" xfId="0" applyNumberFormat="1" applyFont="1" applyFill="1" applyBorder="1" applyAlignment="1">
      <alignment horizontal="center"/>
    </xf>
    <xf numFmtId="0" fontId="4" fillId="35" borderId="12" xfId="0" applyFont="1" applyFill="1" applyBorder="1" applyAlignment="1">
      <alignment horizontal="center" vertical="center" wrapText="1"/>
    </xf>
    <xf numFmtId="0" fontId="4" fillId="35" borderId="14" xfId="0" applyFont="1" applyFill="1" applyBorder="1" applyAlignment="1">
      <alignment horizontal="center" vertical="center" wrapText="1"/>
    </xf>
    <xf numFmtId="0" fontId="4" fillId="35" borderId="12" xfId="0" applyFont="1" applyFill="1" applyBorder="1" applyAlignment="1">
      <alignment horizontal="center" vertical="center"/>
    </xf>
    <xf numFmtId="0" fontId="4" fillId="35" borderId="20" xfId="0" applyFont="1" applyFill="1" applyBorder="1" applyAlignment="1">
      <alignment horizontal="center" vertical="center"/>
    </xf>
    <xf numFmtId="0" fontId="4" fillId="35" borderId="34" xfId="0" applyFont="1" applyFill="1" applyBorder="1" applyAlignment="1">
      <alignment horizontal="center" vertical="center"/>
    </xf>
    <xf numFmtId="0" fontId="44" fillId="39" borderId="10" xfId="0" applyFont="1" applyFill="1" applyBorder="1" applyAlignment="1">
      <alignment horizontal="center"/>
    </xf>
    <xf numFmtId="0" fontId="44" fillId="39" borderId="15" xfId="0" applyFont="1" applyFill="1" applyBorder="1" applyAlignment="1">
      <alignment horizontal="center"/>
    </xf>
    <xf numFmtId="0" fontId="44" fillId="39" borderId="17" xfId="0" applyFont="1" applyFill="1" applyBorder="1" applyAlignment="1">
      <alignment horizontal="center"/>
    </xf>
    <xf numFmtId="0" fontId="44" fillId="39" borderId="25" xfId="0" applyFont="1" applyFill="1" applyBorder="1" applyAlignment="1">
      <alignment horizontal="center"/>
    </xf>
    <xf numFmtId="0" fontId="44" fillId="36" borderId="12" xfId="0" applyFont="1" applyFill="1" applyBorder="1" applyAlignment="1">
      <alignment horizontal="center"/>
    </xf>
    <xf numFmtId="0" fontId="44" fillId="36" borderId="14" xfId="0" applyFont="1" applyFill="1" applyBorder="1" applyAlignment="1">
      <alignment horizontal="center"/>
    </xf>
    <xf numFmtId="0" fontId="43" fillId="36" borderId="12" xfId="0" applyFont="1" applyFill="1" applyBorder="1" applyAlignment="1"/>
    <xf numFmtId="0" fontId="43" fillId="36" borderId="14" xfId="0" applyFont="1" applyFill="1" applyBorder="1" applyAlignment="1"/>
    <xf numFmtId="0" fontId="4" fillId="35" borderId="16" xfId="0" applyFont="1" applyFill="1" applyBorder="1" applyAlignment="1">
      <alignment horizontal="center" vertical="center" wrapText="1"/>
    </xf>
    <xf numFmtId="0" fontId="4" fillId="35" borderId="23" xfId="0" applyFont="1" applyFill="1" applyBorder="1" applyAlignment="1">
      <alignment horizontal="center" vertical="center" wrapText="1"/>
    </xf>
    <xf numFmtId="0" fontId="44" fillId="39" borderId="36" xfId="0" applyFont="1" applyFill="1" applyBorder="1" applyAlignment="1">
      <alignment horizontal="center"/>
    </xf>
    <xf numFmtId="0" fontId="56" fillId="4" borderId="2" xfId="0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57" fillId="4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 wrapText="1"/>
    </xf>
    <xf numFmtId="0" fontId="3" fillId="8" borderId="5" xfId="0" applyFont="1" applyFill="1" applyBorder="1" applyAlignment="1">
      <alignment horizontal="center" wrapText="1"/>
    </xf>
    <xf numFmtId="0" fontId="3" fillId="8" borderId="7" xfId="0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wrapText="1"/>
    </xf>
    <xf numFmtId="0" fontId="3" fillId="11" borderId="2" xfId="0" applyFont="1" applyFill="1" applyBorder="1" applyAlignment="1">
      <alignment horizontal="left" wrapText="1"/>
    </xf>
    <xf numFmtId="0" fontId="3" fillId="11" borderId="5" xfId="0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 wrapText="1"/>
    </xf>
    <xf numFmtId="0" fontId="3" fillId="46" borderId="2" xfId="0" applyFont="1" applyFill="1" applyBorder="1" applyAlignment="1">
      <alignment horizontal="left" wrapText="1"/>
    </xf>
    <xf numFmtId="0" fontId="3" fillId="46" borderId="5" xfId="0" applyFont="1" applyFill="1" applyBorder="1" applyAlignment="1">
      <alignment horizontal="center" wrapText="1"/>
    </xf>
    <xf numFmtId="0" fontId="3" fillId="46" borderId="7" xfId="0" applyFont="1" applyFill="1" applyBorder="1" applyAlignment="1">
      <alignment horizontal="center" wrapText="1"/>
    </xf>
    <xf numFmtId="0" fontId="3" fillId="46" borderId="6" xfId="0" applyFont="1" applyFill="1" applyBorder="1" applyAlignment="1">
      <alignment horizontal="center" wrapText="1"/>
    </xf>
  </cellXfs>
  <cellStyles count="15">
    <cellStyle name="Comma" xfId="14" builtinId="3"/>
    <cellStyle name="Comma 2" xfId="4" xr:uid="{00000000-0005-0000-0000-000001000000}"/>
    <cellStyle name="Currency" xfId="2" builtinId="4"/>
    <cellStyle name="Currency 2" xfId="5" xr:uid="{00000000-0005-0000-0000-000003000000}"/>
    <cellStyle name="Currency 3" xfId="6" xr:uid="{00000000-0005-0000-0000-000004000000}"/>
    <cellStyle name="Currency 4" xfId="7" xr:uid="{00000000-0005-0000-0000-000005000000}"/>
    <cellStyle name="Normal" xfId="0" builtinId="0"/>
    <cellStyle name="Normal 2" xfId="8" xr:uid="{00000000-0005-0000-0000-000007000000}"/>
    <cellStyle name="Normal 2 2" xfId="3" xr:uid="{00000000-0005-0000-0000-000008000000}"/>
    <cellStyle name="Normal 2 3" xfId="9" xr:uid="{00000000-0005-0000-0000-000009000000}"/>
    <cellStyle name="Normal 6" xfId="10" xr:uid="{00000000-0005-0000-0000-00000A000000}"/>
    <cellStyle name="Normal 8" xfId="11" xr:uid="{00000000-0005-0000-0000-00000B000000}"/>
    <cellStyle name="Normal 9" xfId="12" xr:uid="{00000000-0005-0000-0000-00000C000000}"/>
    <cellStyle name="Percent" xfId="1" builtinId="5"/>
    <cellStyle name="Percent 2" xfId="13" xr:uid="{00000000-0005-0000-0000-00000E000000}"/>
  </cellStyles>
  <dxfs count="0"/>
  <tableStyles count="0" defaultTableStyle="TableStyleMedium2" defaultPivotStyle="PivotStyleLight16"/>
  <colors>
    <mruColors>
      <color rgb="FFFF5050"/>
      <color rgb="FFEA4D22"/>
      <color rgb="FFDA6C9B"/>
      <color rgb="FFCC99FF"/>
      <color rgb="FFFF9900"/>
      <color rgb="FF99FF66"/>
      <color rgb="FFCC3300"/>
      <color rgb="FF5EA2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152400</xdr:rowOff>
    </xdr:from>
    <xdr:to>
      <xdr:col>15</xdr:col>
      <xdr:colOff>352425</xdr:colOff>
      <xdr:row>23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 flipV="1">
          <a:off x="914400" y="6431915"/>
          <a:ext cx="9496425" cy="190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uvuki/AppData/Local/Packages/Microsoft.MicrosoftEdge_8wekyb3d8bbwe/TempState/Downloads/MNW%20PMM%2005%2003%20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uvuki/AppData/Local/Packages/Microsoft.MicrosoftEdge_8wekyb3d8bbwe/TempState/Downloads/NW%20ARREARS%20PMM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W 2021 DATA"/>
      <sheetName val="MNW"/>
      <sheetName val="SEO Operation"/>
      <sheetName val="SEO Compliance"/>
      <sheetName val="SEO CR"/>
    </sheetNames>
    <sheetDataSet>
      <sheetData sheetId="0">
        <row r="11">
          <cell r="E11">
            <v>190742.04</v>
          </cell>
        </row>
        <row r="12">
          <cell r="E12">
            <v>1143911.04</v>
          </cell>
        </row>
        <row r="13">
          <cell r="E13">
            <v>835200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CO"/>
      <sheetName val="EO"/>
      <sheetName val="EA Laqai"/>
      <sheetName val="EA Litia"/>
    </sheetNames>
    <sheetDataSet>
      <sheetData sheetId="0" refreshError="1"/>
      <sheetData sheetId="1" refreshError="1"/>
      <sheetData sheetId="2" refreshError="1">
        <row r="12">
          <cell r="C12" t="str">
            <v>Arrears</v>
          </cell>
          <cell r="D12" t="str">
            <v>Arrears - Pre 2021 cases to be closed. Annual Target 50.00%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DA6C9B"/>
  </sheetPr>
  <dimension ref="A1:I72"/>
  <sheetViews>
    <sheetView workbookViewId="0">
      <selection activeCell="G45" sqref="G45"/>
    </sheetView>
  </sheetViews>
  <sheetFormatPr defaultRowHeight="15" x14ac:dyDescent="0.25"/>
  <cols>
    <col min="1" max="1" width="20.5703125" customWidth="1"/>
    <col min="2" max="2" width="19.28515625" customWidth="1"/>
    <col min="3" max="3" width="34.85546875" customWidth="1"/>
    <col min="4" max="4" width="21.5703125" customWidth="1"/>
    <col min="5" max="5" width="15" customWidth="1"/>
    <col min="6" max="6" width="19" customWidth="1"/>
    <col min="7" max="7" width="18.7109375" customWidth="1"/>
    <col min="8" max="8" width="15.5703125" customWidth="1"/>
  </cols>
  <sheetData>
    <row r="1" spans="1:9" x14ac:dyDescent="0.25">
      <c r="A1" s="788" t="s">
        <v>6</v>
      </c>
      <c r="B1" s="788"/>
      <c r="C1" s="788"/>
      <c r="D1" s="788"/>
      <c r="E1" s="788"/>
      <c r="F1" s="788"/>
      <c r="G1" s="788"/>
      <c r="H1" s="788"/>
      <c r="I1" s="365"/>
    </row>
    <row r="2" spans="1:9" x14ac:dyDescent="0.25">
      <c r="A2" s="788"/>
      <c r="B2" s="788"/>
      <c r="C2" s="788"/>
      <c r="D2" s="788"/>
      <c r="E2" s="788"/>
      <c r="F2" s="788"/>
      <c r="G2" s="788"/>
      <c r="H2" s="788"/>
      <c r="I2" s="365"/>
    </row>
    <row r="3" spans="1:9" ht="26.25" x14ac:dyDescent="0.25">
      <c r="A3" s="391" t="s">
        <v>7</v>
      </c>
      <c r="B3" s="392">
        <v>2021</v>
      </c>
      <c r="C3" s="412" t="s">
        <v>8</v>
      </c>
      <c r="D3" s="804" t="s">
        <v>9</v>
      </c>
      <c r="E3" s="805"/>
      <c r="F3" s="806">
        <f>E61/100</f>
        <v>1</v>
      </c>
      <c r="G3" s="806"/>
      <c r="H3" s="806"/>
      <c r="I3" s="68"/>
    </row>
    <row r="4" spans="1:9" x14ac:dyDescent="0.25">
      <c r="A4" s="345"/>
      <c r="B4" s="345"/>
      <c r="C4" s="345"/>
      <c r="D4" s="346"/>
      <c r="E4" s="346"/>
      <c r="F4" s="346"/>
      <c r="G4" s="346"/>
      <c r="H4" s="346"/>
      <c r="I4" s="365"/>
    </row>
    <row r="5" spans="1:9" x14ac:dyDescent="0.25">
      <c r="A5" s="724" t="s">
        <v>11</v>
      </c>
      <c r="B5" s="724"/>
      <c r="C5" s="49"/>
      <c r="D5" s="721" t="s">
        <v>10</v>
      </c>
      <c r="E5" s="725"/>
      <c r="F5" s="725"/>
      <c r="G5" s="725"/>
      <c r="H5" s="722"/>
      <c r="I5" s="68"/>
    </row>
    <row r="6" spans="1:9" x14ac:dyDescent="0.25">
      <c r="A6" s="50" t="s">
        <v>12</v>
      </c>
      <c r="B6" s="51" t="s">
        <v>212</v>
      </c>
      <c r="C6" s="49"/>
      <c r="D6" s="801" t="s">
        <v>12</v>
      </c>
      <c r="E6" s="801"/>
      <c r="F6" s="802" t="s">
        <v>408</v>
      </c>
      <c r="G6" s="802"/>
      <c r="H6" s="802"/>
      <c r="I6" s="68"/>
    </row>
    <row r="7" spans="1:9" x14ac:dyDescent="0.25">
      <c r="A7" s="374" t="s">
        <v>13</v>
      </c>
      <c r="B7" s="374" t="s">
        <v>409</v>
      </c>
      <c r="C7" s="375"/>
      <c r="D7" s="794" t="s">
        <v>13</v>
      </c>
      <c r="E7" s="794"/>
      <c r="F7" s="817" t="s">
        <v>410</v>
      </c>
      <c r="G7" s="817"/>
      <c r="H7" s="817"/>
      <c r="I7" s="68"/>
    </row>
    <row r="8" spans="1:9" x14ac:dyDescent="0.25">
      <c r="A8" s="345"/>
      <c r="B8" s="345"/>
      <c r="C8" s="345"/>
      <c r="D8" s="346"/>
      <c r="E8" s="346"/>
      <c r="F8" s="346"/>
      <c r="G8" s="346"/>
      <c r="H8" s="346"/>
      <c r="I8" s="365"/>
    </row>
    <row r="9" spans="1:9" ht="26.25" x14ac:dyDescent="0.25">
      <c r="A9" s="372" t="s">
        <v>0</v>
      </c>
      <c r="B9" s="372" t="s">
        <v>1</v>
      </c>
      <c r="C9" s="372" t="s">
        <v>2</v>
      </c>
      <c r="D9" s="372" t="s">
        <v>124</v>
      </c>
      <c r="E9" s="372" t="s">
        <v>3</v>
      </c>
      <c r="F9" s="372" t="s">
        <v>14</v>
      </c>
      <c r="G9" s="373" t="s">
        <v>149</v>
      </c>
      <c r="H9" s="819" t="s">
        <v>5</v>
      </c>
      <c r="I9" s="820"/>
    </row>
    <row r="10" spans="1:9" s="418" customFormat="1" ht="25.5" customHeight="1" x14ac:dyDescent="0.25">
      <c r="A10" s="414" t="s">
        <v>21</v>
      </c>
      <c r="B10" s="414" t="s">
        <v>23</v>
      </c>
      <c r="C10" s="414" t="s">
        <v>24</v>
      </c>
      <c r="D10" s="415">
        <f>SUM('[1]NW 2021 DATA'!E11:E13)</f>
        <v>2169853.08</v>
      </c>
      <c r="E10" s="416">
        <v>3</v>
      </c>
      <c r="F10" s="417">
        <f>D10/4</f>
        <v>542463.27</v>
      </c>
      <c r="G10" s="417">
        <f>D10/12</f>
        <v>180821.09</v>
      </c>
      <c r="H10" s="385" t="s">
        <v>109</v>
      </c>
      <c r="I10" s="713">
        <f>SUM(E10:E14)</f>
        <v>15</v>
      </c>
    </row>
    <row r="11" spans="1:9" s="418" customFormat="1" ht="24.75" customHeight="1" x14ac:dyDescent="0.25">
      <c r="A11" s="414" t="s">
        <v>21</v>
      </c>
      <c r="B11" s="414" t="s">
        <v>22</v>
      </c>
      <c r="C11" s="414" t="s">
        <v>101</v>
      </c>
      <c r="D11" s="415">
        <v>1962013.08</v>
      </c>
      <c r="E11" s="416">
        <v>3</v>
      </c>
      <c r="F11" s="417">
        <f t="shared" ref="F11:F14" si="0">D11/4</f>
        <v>490503.27</v>
      </c>
      <c r="G11" s="417">
        <f t="shared" ref="G11:G14" si="1">D11/12</f>
        <v>163501.09</v>
      </c>
      <c r="H11" s="385"/>
      <c r="I11" s="714"/>
    </row>
    <row r="12" spans="1:9" s="418" customFormat="1" ht="27" customHeight="1" x14ac:dyDescent="0.25">
      <c r="A12" s="414" t="s">
        <v>21</v>
      </c>
      <c r="B12" s="414" t="s">
        <v>56</v>
      </c>
      <c r="C12" s="414" t="s">
        <v>63</v>
      </c>
      <c r="D12" s="415">
        <v>4133548.2</v>
      </c>
      <c r="E12" s="416">
        <v>3</v>
      </c>
      <c r="F12" s="417">
        <f t="shared" si="0"/>
        <v>1033387.05</v>
      </c>
      <c r="G12" s="417">
        <f t="shared" si="1"/>
        <v>344462.35000000003</v>
      </c>
      <c r="H12" s="385"/>
      <c r="I12" s="714"/>
    </row>
    <row r="13" spans="1:9" s="418" customFormat="1" ht="26.25" customHeight="1" x14ac:dyDescent="0.25">
      <c r="A13" s="414" t="s">
        <v>21</v>
      </c>
      <c r="B13" s="414" t="s">
        <v>107</v>
      </c>
      <c r="C13" s="414" t="s">
        <v>125</v>
      </c>
      <c r="D13" s="415">
        <v>2082637.56</v>
      </c>
      <c r="E13" s="416">
        <v>3</v>
      </c>
      <c r="F13" s="417">
        <f t="shared" si="0"/>
        <v>520659.39</v>
      </c>
      <c r="G13" s="417">
        <f t="shared" si="1"/>
        <v>173553.13</v>
      </c>
      <c r="H13" s="385"/>
      <c r="I13" s="714"/>
    </row>
    <row r="14" spans="1:9" ht="27" customHeight="1" x14ac:dyDescent="0.25">
      <c r="A14" s="54" t="s">
        <v>21</v>
      </c>
      <c r="B14" s="54" t="s">
        <v>411</v>
      </c>
      <c r="C14" s="54" t="s">
        <v>412</v>
      </c>
      <c r="D14" s="347">
        <v>18656</v>
      </c>
      <c r="E14" s="37">
        <v>3</v>
      </c>
      <c r="F14" s="348">
        <f t="shared" si="0"/>
        <v>4664</v>
      </c>
      <c r="G14" s="348">
        <f t="shared" si="1"/>
        <v>1554.6666666666667</v>
      </c>
      <c r="H14" s="38"/>
      <c r="I14" s="715"/>
    </row>
    <row r="15" spans="1:9" ht="24.75" customHeight="1" x14ac:dyDescent="0.25">
      <c r="A15" s="55" t="s">
        <v>15</v>
      </c>
      <c r="B15" s="56" t="s">
        <v>18</v>
      </c>
      <c r="C15" s="55" t="s">
        <v>75</v>
      </c>
      <c r="D15" s="349">
        <f>F15*4</f>
        <v>1544</v>
      </c>
      <c r="E15" s="32">
        <v>2</v>
      </c>
      <c r="F15" s="349">
        <v>386</v>
      </c>
      <c r="G15" s="350">
        <v>128</v>
      </c>
      <c r="H15" s="31" t="s">
        <v>109</v>
      </c>
      <c r="I15" s="713">
        <f>SUM(E15:E34)</f>
        <v>32</v>
      </c>
    </row>
    <row r="16" spans="1:9" ht="33" customHeight="1" x14ac:dyDescent="0.25">
      <c r="A16" s="55" t="s">
        <v>15</v>
      </c>
      <c r="B16" s="56" t="s">
        <v>18</v>
      </c>
      <c r="C16" s="55" t="s">
        <v>76</v>
      </c>
      <c r="D16" s="349">
        <f t="shared" ref="D16:D22" si="2">F16*4</f>
        <v>908</v>
      </c>
      <c r="E16" s="32">
        <v>2</v>
      </c>
      <c r="F16" s="349">
        <v>227</v>
      </c>
      <c r="G16" s="350">
        <f t="shared" ref="G16:G22" si="3">D16/12</f>
        <v>75.666666666666671</v>
      </c>
      <c r="H16" s="31"/>
      <c r="I16" s="714"/>
    </row>
    <row r="17" spans="1:9" ht="29.25" customHeight="1" x14ac:dyDescent="0.25">
      <c r="A17" s="55" t="s">
        <v>15</v>
      </c>
      <c r="B17" s="55" t="s">
        <v>59</v>
      </c>
      <c r="C17" s="55" t="s">
        <v>77</v>
      </c>
      <c r="D17" s="349">
        <f t="shared" si="2"/>
        <v>52</v>
      </c>
      <c r="E17" s="32">
        <v>2</v>
      </c>
      <c r="F17" s="349">
        <v>13</v>
      </c>
      <c r="G17" s="350">
        <f t="shared" si="3"/>
        <v>4.333333333333333</v>
      </c>
      <c r="H17" s="25"/>
      <c r="I17" s="714"/>
    </row>
    <row r="18" spans="1:9" ht="27" customHeight="1" x14ac:dyDescent="0.25">
      <c r="A18" s="55" t="s">
        <v>15</v>
      </c>
      <c r="B18" s="55" t="s">
        <v>59</v>
      </c>
      <c r="C18" s="55" t="s">
        <v>78</v>
      </c>
      <c r="D18" s="349">
        <f t="shared" si="2"/>
        <v>108</v>
      </c>
      <c r="E18" s="32">
        <v>2</v>
      </c>
      <c r="F18" s="349">
        <v>27</v>
      </c>
      <c r="G18" s="31">
        <f t="shared" si="3"/>
        <v>9</v>
      </c>
      <c r="H18" s="25"/>
      <c r="I18" s="714"/>
    </row>
    <row r="19" spans="1:9" ht="24.75" customHeight="1" x14ac:dyDescent="0.25">
      <c r="A19" s="55" t="s">
        <v>15</v>
      </c>
      <c r="B19" s="55" t="s">
        <v>145</v>
      </c>
      <c r="C19" s="55" t="s">
        <v>215</v>
      </c>
      <c r="D19" s="349">
        <v>60</v>
      </c>
      <c r="E19" s="32">
        <v>2</v>
      </c>
      <c r="F19" s="349">
        <v>15</v>
      </c>
      <c r="G19" s="31">
        <v>5</v>
      </c>
      <c r="H19" s="25"/>
      <c r="I19" s="714"/>
    </row>
    <row r="20" spans="1:9" ht="29.25" customHeight="1" x14ac:dyDescent="0.25">
      <c r="A20" s="55" t="s">
        <v>15</v>
      </c>
      <c r="B20" s="55" t="s">
        <v>60</v>
      </c>
      <c r="C20" s="55" t="s">
        <v>79</v>
      </c>
      <c r="D20" s="349" t="s">
        <v>385</v>
      </c>
      <c r="E20" s="32">
        <v>2</v>
      </c>
      <c r="F20" s="349" t="s">
        <v>386</v>
      </c>
      <c r="G20" s="349" t="s">
        <v>387</v>
      </c>
      <c r="H20" s="25"/>
      <c r="I20" s="714"/>
    </row>
    <row r="21" spans="1:9" ht="32.25" customHeight="1" x14ac:dyDescent="0.25">
      <c r="A21" s="55" t="s">
        <v>15</v>
      </c>
      <c r="B21" s="55" t="s">
        <v>60</v>
      </c>
      <c r="C21" s="55" t="s">
        <v>80</v>
      </c>
      <c r="D21" s="349">
        <f t="shared" si="2"/>
        <v>952</v>
      </c>
      <c r="E21" s="32">
        <v>2</v>
      </c>
      <c r="F21" s="349">
        <v>238</v>
      </c>
      <c r="G21" s="350">
        <f t="shared" si="3"/>
        <v>79.333333333333329</v>
      </c>
      <c r="H21" s="25"/>
      <c r="I21" s="714"/>
    </row>
    <row r="22" spans="1:9" ht="24.75" customHeight="1" x14ac:dyDescent="0.25">
      <c r="A22" s="55" t="s">
        <v>15</v>
      </c>
      <c r="B22" s="55" t="s">
        <v>61</v>
      </c>
      <c r="C22" s="55" t="s">
        <v>51</v>
      </c>
      <c r="D22" s="349">
        <f t="shared" si="2"/>
        <v>4268</v>
      </c>
      <c r="E22" s="32">
        <v>2</v>
      </c>
      <c r="F22" s="349">
        <v>1067</v>
      </c>
      <c r="G22" s="350">
        <f t="shared" si="3"/>
        <v>355.66666666666669</v>
      </c>
      <c r="H22" s="25"/>
      <c r="I22" s="714"/>
    </row>
    <row r="23" spans="1:9" ht="22.5" customHeight="1" x14ac:dyDescent="0.25">
      <c r="A23" s="55" t="s">
        <v>15</v>
      </c>
      <c r="B23" s="55" t="s">
        <v>17</v>
      </c>
      <c r="C23" s="55" t="s">
        <v>73</v>
      </c>
      <c r="D23" s="349">
        <v>1000</v>
      </c>
      <c r="E23" s="32">
        <v>2</v>
      </c>
      <c r="F23" s="349">
        <f>G23*3</f>
        <v>200</v>
      </c>
      <c r="G23" s="349">
        <f>(0.8*D23)/12</f>
        <v>66.666666666666671</v>
      </c>
      <c r="H23" s="25"/>
      <c r="I23" s="714"/>
    </row>
    <row r="24" spans="1:9" ht="20.25" customHeight="1" x14ac:dyDescent="0.25">
      <c r="A24" s="55" t="s">
        <v>15</v>
      </c>
      <c r="B24" s="55" t="s">
        <v>17</v>
      </c>
      <c r="C24" s="55" t="s">
        <v>388</v>
      </c>
      <c r="D24" s="349">
        <v>1020</v>
      </c>
      <c r="E24" s="32">
        <v>2</v>
      </c>
      <c r="F24" s="349">
        <f>G24*3</f>
        <v>204</v>
      </c>
      <c r="G24" s="349">
        <f>(0.8*D24)/12</f>
        <v>68</v>
      </c>
      <c r="H24" s="25"/>
      <c r="I24" s="714"/>
    </row>
    <row r="25" spans="1:9" ht="22.5" customHeight="1" x14ac:dyDescent="0.25">
      <c r="A25" s="55" t="s">
        <v>15</v>
      </c>
      <c r="B25" s="55" t="s">
        <v>17</v>
      </c>
      <c r="C25" s="55" t="s">
        <v>383</v>
      </c>
      <c r="D25" s="393">
        <v>5101448.12</v>
      </c>
      <c r="E25" s="32">
        <v>2</v>
      </c>
      <c r="F25" s="394">
        <f>G25*3</f>
        <v>509634.66718800005</v>
      </c>
      <c r="G25" s="394">
        <v>169878.22239600003</v>
      </c>
      <c r="H25" s="25"/>
      <c r="I25" s="714"/>
    </row>
    <row r="26" spans="1:9" ht="41.25" customHeight="1" x14ac:dyDescent="0.25">
      <c r="A26" s="55" t="s">
        <v>15</v>
      </c>
      <c r="B26" s="376" t="s">
        <v>17</v>
      </c>
      <c r="C26" s="376" t="s">
        <v>384</v>
      </c>
      <c r="D26" s="419">
        <v>2062491.9799999981</v>
      </c>
      <c r="E26" s="378">
        <v>2</v>
      </c>
      <c r="F26" s="420">
        <f>G26*3</f>
        <v>257811.49749999976</v>
      </c>
      <c r="G26" s="420">
        <v>85937.16583333326</v>
      </c>
      <c r="H26" s="379"/>
      <c r="I26" s="714"/>
    </row>
    <row r="27" spans="1:9" ht="33" customHeight="1" x14ac:dyDescent="0.25">
      <c r="A27" s="55" t="s">
        <v>15</v>
      </c>
      <c r="B27" s="376" t="s">
        <v>42</v>
      </c>
      <c r="C27" s="376" t="s">
        <v>389</v>
      </c>
      <c r="D27" s="377" t="s">
        <v>390</v>
      </c>
      <c r="E27" s="378">
        <v>1</v>
      </c>
      <c r="F27" s="377" t="s">
        <v>390</v>
      </c>
      <c r="G27" s="377" t="s">
        <v>390</v>
      </c>
      <c r="H27" s="379"/>
      <c r="I27" s="714"/>
    </row>
    <row r="28" spans="1:9" ht="26.25" x14ac:dyDescent="0.25">
      <c r="A28" s="55" t="s">
        <v>15</v>
      </c>
      <c r="B28" s="55" t="s">
        <v>19</v>
      </c>
      <c r="C28" s="376" t="s">
        <v>389</v>
      </c>
      <c r="D28" s="349" t="s">
        <v>385</v>
      </c>
      <c r="E28" s="32">
        <v>1</v>
      </c>
      <c r="F28" s="349" t="s">
        <v>385</v>
      </c>
      <c r="G28" s="349" t="s">
        <v>385</v>
      </c>
      <c r="H28" s="25"/>
      <c r="I28" s="714"/>
    </row>
    <row r="29" spans="1:9" ht="25.5" x14ac:dyDescent="0.25">
      <c r="A29" s="55" t="s">
        <v>15</v>
      </c>
      <c r="B29" s="55" t="s">
        <v>16</v>
      </c>
      <c r="C29" s="55" t="s">
        <v>389</v>
      </c>
      <c r="D29" s="349" t="s">
        <v>391</v>
      </c>
      <c r="E29" s="32">
        <v>1</v>
      </c>
      <c r="F29" s="349" t="s">
        <v>391</v>
      </c>
      <c r="G29" s="349" t="s">
        <v>391</v>
      </c>
      <c r="H29" s="25"/>
      <c r="I29" s="714"/>
    </row>
    <row r="30" spans="1:9" ht="34.5" customHeight="1" x14ac:dyDescent="0.25">
      <c r="A30" s="55" t="s">
        <v>15</v>
      </c>
      <c r="B30" s="55" t="s">
        <v>20</v>
      </c>
      <c r="C30" s="55" t="s">
        <v>389</v>
      </c>
      <c r="D30" s="349" t="s">
        <v>391</v>
      </c>
      <c r="E30" s="32">
        <v>1</v>
      </c>
      <c r="F30" s="349" t="s">
        <v>391</v>
      </c>
      <c r="G30" s="349" t="s">
        <v>391</v>
      </c>
      <c r="H30" s="25"/>
      <c r="I30" s="714"/>
    </row>
    <row r="31" spans="1:9" ht="38.25" customHeight="1" x14ac:dyDescent="0.25">
      <c r="A31" s="55" t="s">
        <v>15</v>
      </c>
      <c r="B31" s="55" t="s">
        <v>126</v>
      </c>
      <c r="C31" s="55" t="s">
        <v>389</v>
      </c>
      <c r="D31" s="349" t="s">
        <v>385</v>
      </c>
      <c r="E31" s="32">
        <v>1</v>
      </c>
      <c r="F31" s="349" t="s">
        <v>385</v>
      </c>
      <c r="G31" s="349" t="s">
        <v>385</v>
      </c>
      <c r="H31" s="25"/>
      <c r="I31" s="714"/>
    </row>
    <row r="32" spans="1:9" ht="30.75" customHeight="1" x14ac:dyDescent="0.25">
      <c r="A32" s="55" t="s">
        <v>15</v>
      </c>
      <c r="B32" s="55" t="s">
        <v>97</v>
      </c>
      <c r="C32" s="55" t="s">
        <v>98</v>
      </c>
      <c r="D32" s="349">
        <v>20</v>
      </c>
      <c r="E32" s="32">
        <v>1</v>
      </c>
      <c r="F32" s="31">
        <v>5</v>
      </c>
      <c r="G32" s="31">
        <v>2</v>
      </c>
      <c r="H32" s="25"/>
      <c r="I32" s="714"/>
    </row>
    <row r="33" spans="1:9" ht="41.25" customHeight="1" x14ac:dyDescent="0.25">
      <c r="A33" s="55" t="s">
        <v>15</v>
      </c>
      <c r="B33" s="55" t="s">
        <v>146</v>
      </c>
      <c r="C33" s="55" t="s">
        <v>413</v>
      </c>
      <c r="D33" s="349">
        <v>120</v>
      </c>
      <c r="E33" s="32">
        <v>1</v>
      </c>
      <c r="F33" s="31">
        <v>30</v>
      </c>
      <c r="G33" s="31">
        <v>10</v>
      </c>
      <c r="H33" s="25"/>
      <c r="I33" s="714"/>
    </row>
    <row r="34" spans="1:9" ht="30" customHeight="1" x14ac:dyDescent="0.25">
      <c r="A34" s="55" t="s">
        <v>15</v>
      </c>
      <c r="B34" s="55" t="s">
        <v>392</v>
      </c>
      <c r="C34" s="55" t="s">
        <v>414</v>
      </c>
      <c r="D34" s="349" t="s">
        <v>394</v>
      </c>
      <c r="E34" s="32">
        <v>1</v>
      </c>
      <c r="F34" s="31" t="s">
        <v>394</v>
      </c>
      <c r="G34" s="31" t="s">
        <v>394</v>
      </c>
      <c r="H34" s="25"/>
      <c r="I34" s="714"/>
    </row>
    <row r="35" spans="1:9" ht="27" customHeight="1" x14ac:dyDescent="0.25">
      <c r="A35" s="57" t="s">
        <v>29</v>
      </c>
      <c r="B35" s="58" t="s">
        <v>29</v>
      </c>
      <c r="C35" s="58" t="s">
        <v>47</v>
      </c>
      <c r="D35" s="351">
        <v>600</v>
      </c>
      <c r="E35" s="35">
        <v>3</v>
      </c>
      <c r="F35" s="36">
        <f>D35/4</f>
        <v>150</v>
      </c>
      <c r="G35" s="36">
        <f>D35/12</f>
        <v>50</v>
      </c>
      <c r="H35" s="34" t="s">
        <v>109</v>
      </c>
      <c r="I35" s="713">
        <f>SUM(E35:E37)</f>
        <v>9</v>
      </c>
    </row>
    <row r="36" spans="1:9" ht="21" customHeight="1" x14ac:dyDescent="0.25">
      <c r="A36" s="57" t="s">
        <v>29</v>
      </c>
      <c r="B36" s="58" t="s">
        <v>29</v>
      </c>
      <c r="C36" s="57" t="s">
        <v>48</v>
      </c>
      <c r="D36" s="351">
        <v>450</v>
      </c>
      <c r="E36" s="35">
        <v>3</v>
      </c>
      <c r="F36" s="352">
        <f t="shared" ref="F36:F37" si="4">D36/4</f>
        <v>112.5</v>
      </c>
      <c r="G36" s="352">
        <f t="shared" ref="G36:G37" si="5">D36/12</f>
        <v>37.5</v>
      </c>
      <c r="H36" s="34"/>
      <c r="I36" s="714"/>
    </row>
    <row r="37" spans="1:9" ht="32.25" customHeight="1" x14ac:dyDescent="0.25">
      <c r="A37" s="57" t="s">
        <v>29</v>
      </c>
      <c r="B37" s="57" t="s">
        <v>57</v>
      </c>
      <c r="C37" s="57" t="s">
        <v>49</v>
      </c>
      <c r="D37" s="351">
        <v>50</v>
      </c>
      <c r="E37" s="35">
        <v>3</v>
      </c>
      <c r="F37" s="352">
        <f t="shared" si="4"/>
        <v>12.5</v>
      </c>
      <c r="G37" s="352">
        <f t="shared" si="5"/>
        <v>4.166666666666667</v>
      </c>
      <c r="H37" s="34"/>
      <c r="I37" s="714"/>
    </row>
    <row r="38" spans="1:9" ht="38.25" customHeight="1" x14ac:dyDescent="0.25">
      <c r="A38" s="59" t="s">
        <v>26</v>
      </c>
      <c r="B38" s="59" t="s">
        <v>415</v>
      </c>
      <c r="C38" s="59" t="s">
        <v>416</v>
      </c>
      <c r="D38" s="361">
        <v>100</v>
      </c>
      <c r="E38" s="33">
        <v>2</v>
      </c>
      <c r="F38" s="361">
        <v>100</v>
      </c>
      <c r="G38" s="361">
        <v>100</v>
      </c>
      <c r="H38" s="23" t="s">
        <v>109</v>
      </c>
      <c r="I38" s="713">
        <f>SUM(E38:E45)</f>
        <v>16</v>
      </c>
    </row>
    <row r="39" spans="1:9" ht="32.25" customHeight="1" x14ac:dyDescent="0.25">
      <c r="A39" s="59" t="s">
        <v>26</v>
      </c>
      <c r="B39" s="59" t="s">
        <v>417</v>
      </c>
      <c r="C39" s="59" t="s">
        <v>418</v>
      </c>
      <c r="D39" s="361">
        <v>100</v>
      </c>
      <c r="E39" s="33">
        <v>2</v>
      </c>
      <c r="F39" s="361">
        <v>100</v>
      </c>
      <c r="G39" s="361">
        <v>100</v>
      </c>
      <c r="H39" s="23"/>
      <c r="I39" s="714"/>
    </row>
    <row r="40" spans="1:9" ht="33" customHeight="1" x14ac:dyDescent="0.25">
      <c r="A40" s="59" t="s">
        <v>26</v>
      </c>
      <c r="B40" s="59" t="s">
        <v>103</v>
      </c>
      <c r="C40" s="59" t="s">
        <v>105</v>
      </c>
      <c r="D40" s="361">
        <v>100</v>
      </c>
      <c r="E40" s="33">
        <v>2</v>
      </c>
      <c r="F40" s="361">
        <v>100</v>
      </c>
      <c r="G40" s="361">
        <v>100</v>
      </c>
      <c r="H40" s="23"/>
      <c r="I40" s="714"/>
    </row>
    <row r="41" spans="1:9" ht="36.75" customHeight="1" x14ac:dyDescent="0.25">
      <c r="A41" s="59" t="s">
        <v>26</v>
      </c>
      <c r="B41" s="59" t="s">
        <v>104</v>
      </c>
      <c r="C41" s="59" t="s">
        <v>106</v>
      </c>
      <c r="D41" s="361">
        <v>100</v>
      </c>
      <c r="E41" s="33">
        <v>2</v>
      </c>
      <c r="F41" s="361">
        <v>100</v>
      </c>
      <c r="G41" s="361">
        <v>100</v>
      </c>
      <c r="H41" s="23"/>
      <c r="I41" s="714"/>
    </row>
    <row r="42" spans="1:9" ht="48.75" customHeight="1" x14ac:dyDescent="0.25">
      <c r="A42" s="59" t="s">
        <v>26</v>
      </c>
      <c r="B42" s="59" t="s">
        <v>27</v>
      </c>
      <c r="C42" s="59" t="s">
        <v>112</v>
      </c>
      <c r="D42" s="361">
        <v>100</v>
      </c>
      <c r="E42" s="33">
        <v>2</v>
      </c>
      <c r="F42" s="361">
        <v>100</v>
      </c>
      <c r="G42" s="361">
        <v>100</v>
      </c>
      <c r="H42" s="23"/>
      <c r="I42" s="714"/>
    </row>
    <row r="43" spans="1:9" ht="34.5" customHeight="1" x14ac:dyDescent="0.25">
      <c r="A43" s="59" t="s">
        <v>26</v>
      </c>
      <c r="B43" s="59" t="s">
        <v>28</v>
      </c>
      <c r="C43" s="59" t="s">
        <v>67</v>
      </c>
      <c r="D43" s="361">
        <v>100</v>
      </c>
      <c r="E43" s="33">
        <v>2</v>
      </c>
      <c r="F43" s="361">
        <v>100</v>
      </c>
      <c r="G43" s="361">
        <v>100</v>
      </c>
      <c r="H43" s="23"/>
      <c r="I43" s="714"/>
    </row>
    <row r="44" spans="1:9" ht="42.75" customHeight="1" x14ac:dyDescent="0.25">
      <c r="A44" s="59" t="s">
        <v>26</v>
      </c>
      <c r="B44" s="59" t="s">
        <v>83</v>
      </c>
      <c r="C44" s="59" t="s">
        <v>65</v>
      </c>
      <c r="D44" s="361">
        <v>100</v>
      </c>
      <c r="E44" s="33">
        <v>2</v>
      </c>
      <c r="F44" s="361">
        <v>100</v>
      </c>
      <c r="G44" s="361">
        <v>100</v>
      </c>
      <c r="H44" s="23"/>
      <c r="I44" s="714"/>
    </row>
    <row r="45" spans="1:9" ht="37.5" customHeight="1" x14ac:dyDescent="0.25">
      <c r="A45" s="59" t="s">
        <v>26</v>
      </c>
      <c r="B45" s="59" t="s">
        <v>43</v>
      </c>
      <c r="C45" s="59" t="s">
        <v>118</v>
      </c>
      <c r="D45" s="361">
        <v>100</v>
      </c>
      <c r="E45" s="33">
        <v>2</v>
      </c>
      <c r="F45" s="361">
        <v>100</v>
      </c>
      <c r="G45" s="361">
        <v>100</v>
      </c>
      <c r="H45" s="23"/>
      <c r="I45" s="715"/>
    </row>
    <row r="46" spans="1:9" ht="55.5" customHeight="1" x14ac:dyDescent="0.25">
      <c r="A46" s="55" t="s">
        <v>57</v>
      </c>
      <c r="B46" s="55" t="s">
        <v>87</v>
      </c>
      <c r="C46" s="55" t="s">
        <v>110</v>
      </c>
      <c r="D46" s="395">
        <v>100</v>
      </c>
      <c r="E46" s="32">
        <v>2</v>
      </c>
      <c r="F46" s="396">
        <v>100</v>
      </c>
      <c r="G46" s="396">
        <v>100</v>
      </c>
      <c r="H46" s="25" t="s">
        <v>109</v>
      </c>
      <c r="I46" s="714">
        <v>3</v>
      </c>
    </row>
    <row r="47" spans="1:9" ht="44.25" customHeight="1" x14ac:dyDescent="0.25">
      <c r="A47" s="55" t="s">
        <v>57</v>
      </c>
      <c r="B47" s="55" t="s">
        <v>89</v>
      </c>
      <c r="C47" s="55" t="s">
        <v>117</v>
      </c>
      <c r="D47" s="350">
        <v>100</v>
      </c>
      <c r="E47" s="32">
        <v>1</v>
      </c>
      <c r="F47" s="396">
        <v>100</v>
      </c>
      <c r="G47" s="396">
        <v>100</v>
      </c>
      <c r="H47" s="25"/>
      <c r="I47" s="715"/>
    </row>
    <row r="48" spans="1:9" ht="39" customHeight="1" x14ac:dyDescent="0.25">
      <c r="A48" s="60" t="s">
        <v>30</v>
      </c>
      <c r="B48" s="61" t="s">
        <v>31</v>
      </c>
      <c r="C48" s="60" t="s">
        <v>419</v>
      </c>
      <c r="D48" s="29">
        <v>100</v>
      </c>
      <c r="E48" s="397">
        <v>2</v>
      </c>
      <c r="F48" s="398">
        <v>100</v>
      </c>
      <c r="G48" s="398">
        <v>100</v>
      </c>
      <c r="H48" s="399" t="s">
        <v>109</v>
      </c>
      <c r="I48" s="713">
        <f>E48+E49+E50</f>
        <v>6</v>
      </c>
    </row>
    <row r="49" spans="1:9" ht="34.5" customHeight="1" x14ac:dyDescent="0.25">
      <c r="A49" s="60" t="s">
        <v>30</v>
      </c>
      <c r="B49" s="61" t="s">
        <v>31</v>
      </c>
      <c r="C49" s="60" t="s">
        <v>44</v>
      </c>
      <c r="D49" s="29">
        <v>100</v>
      </c>
      <c r="E49" s="397">
        <v>2</v>
      </c>
      <c r="F49" s="398">
        <v>100</v>
      </c>
      <c r="G49" s="398">
        <v>100</v>
      </c>
      <c r="H49" s="399"/>
      <c r="I49" s="714"/>
    </row>
    <row r="50" spans="1:9" ht="32.25" customHeight="1" x14ac:dyDescent="0.25">
      <c r="A50" s="60" t="s">
        <v>30</v>
      </c>
      <c r="B50" s="61" t="s">
        <v>111</v>
      </c>
      <c r="C50" s="60" t="s">
        <v>420</v>
      </c>
      <c r="D50" s="29">
        <v>100</v>
      </c>
      <c r="E50" s="397">
        <v>2</v>
      </c>
      <c r="F50" s="398">
        <v>100</v>
      </c>
      <c r="G50" s="398">
        <v>100</v>
      </c>
      <c r="H50" s="399"/>
      <c r="I50" s="715"/>
    </row>
    <row r="51" spans="1:9" ht="54" customHeight="1" x14ac:dyDescent="0.25">
      <c r="A51" s="3" t="s">
        <v>421</v>
      </c>
      <c r="B51" s="6" t="s">
        <v>422</v>
      </c>
      <c r="C51" s="3" t="s">
        <v>423</v>
      </c>
      <c r="D51" s="400">
        <v>2</v>
      </c>
      <c r="E51" s="401">
        <v>2</v>
      </c>
      <c r="F51" s="402">
        <v>0</v>
      </c>
      <c r="G51" s="402">
        <v>0</v>
      </c>
      <c r="H51" s="403" t="s">
        <v>109</v>
      </c>
      <c r="I51" s="264">
        <v>2</v>
      </c>
    </row>
    <row r="52" spans="1:9" ht="36.75" customHeight="1" x14ac:dyDescent="0.25">
      <c r="A52" s="51" t="s">
        <v>151</v>
      </c>
      <c r="B52" s="354" t="s">
        <v>398</v>
      </c>
      <c r="C52" s="51" t="s">
        <v>399</v>
      </c>
      <c r="D52" s="355">
        <v>354</v>
      </c>
      <c r="E52" s="356">
        <v>1</v>
      </c>
      <c r="F52" s="357">
        <v>88</v>
      </c>
      <c r="G52" s="357">
        <v>29</v>
      </c>
      <c r="H52" s="13" t="s">
        <v>109</v>
      </c>
      <c r="I52" s="264">
        <v>1</v>
      </c>
    </row>
    <row r="53" spans="1:9" ht="47.25" customHeight="1" x14ac:dyDescent="0.25">
      <c r="A53" s="62" t="s">
        <v>400</v>
      </c>
      <c r="B53" s="358" t="s">
        <v>424</v>
      </c>
      <c r="C53" s="62" t="s">
        <v>425</v>
      </c>
      <c r="D53" s="359">
        <v>0.85</v>
      </c>
      <c r="E53" s="40">
        <v>2</v>
      </c>
      <c r="F53" s="359">
        <v>0.85</v>
      </c>
      <c r="G53" s="359">
        <v>0.85</v>
      </c>
      <c r="H53" s="39" t="s">
        <v>109</v>
      </c>
      <c r="I53" s="713">
        <f>SUM(E53:E54)</f>
        <v>4</v>
      </c>
    </row>
    <row r="54" spans="1:9" ht="43.5" customHeight="1" x14ac:dyDescent="0.25">
      <c r="A54" s="62" t="s">
        <v>400</v>
      </c>
      <c r="B54" s="358" t="s">
        <v>113</v>
      </c>
      <c r="C54" s="62" t="s">
        <v>114</v>
      </c>
      <c r="D54" s="360">
        <v>100</v>
      </c>
      <c r="E54" s="40">
        <v>2</v>
      </c>
      <c r="F54" s="361">
        <v>100</v>
      </c>
      <c r="G54" s="361">
        <v>100</v>
      </c>
      <c r="H54" s="39" t="s">
        <v>109</v>
      </c>
      <c r="I54" s="715"/>
    </row>
    <row r="55" spans="1:9" ht="33" customHeight="1" x14ac:dyDescent="0.25">
      <c r="A55" s="60" t="s">
        <v>426</v>
      </c>
      <c r="B55" s="61" t="s">
        <v>427</v>
      </c>
      <c r="C55" s="60" t="s">
        <v>428</v>
      </c>
      <c r="D55" s="29">
        <v>100</v>
      </c>
      <c r="E55" s="397">
        <v>2</v>
      </c>
      <c r="F55" s="398">
        <v>100</v>
      </c>
      <c r="G55" s="398">
        <v>100</v>
      </c>
      <c r="H55" s="28" t="s">
        <v>109</v>
      </c>
      <c r="I55" s="265">
        <f>E55</f>
        <v>2</v>
      </c>
    </row>
    <row r="56" spans="1:9" ht="41.25" customHeight="1" x14ac:dyDescent="0.25">
      <c r="A56" s="63" t="s">
        <v>4</v>
      </c>
      <c r="B56" s="64" t="s">
        <v>116</v>
      </c>
      <c r="C56" s="63" t="s">
        <v>115</v>
      </c>
      <c r="D56" s="42">
        <v>100</v>
      </c>
      <c r="E56" s="43">
        <v>2</v>
      </c>
      <c r="F56" s="404">
        <v>100</v>
      </c>
      <c r="G56" s="404">
        <v>100</v>
      </c>
      <c r="H56" s="41" t="s">
        <v>109</v>
      </c>
      <c r="I56" s="265">
        <f>E56</f>
        <v>2</v>
      </c>
    </row>
    <row r="57" spans="1:9" ht="42" customHeight="1" x14ac:dyDescent="0.25">
      <c r="A57" s="405" t="s">
        <v>32</v>
      </c>
      <c r="B57" s="406" t="s">
        <v>429</v>
      </c>
      <c r="C57" s="405" t="s">
        <v>430</v>
      </c>
      <c r="D57" s="407">
        <v>100</v>
      </c>
      <c r="E57" s="408">
        <v>2</v>
      </c>
      <c r="F57" s="409">
        <v>100</v>
      </c>
      <c r="G57" s="409">
        <v>100</v>
      </c>
      <c r="H57" s="410" t="s">
        <v>109</v>
      </c>
      <c r="I57" s="265">
        <f>E57</f>
        <v>2</v>
      </c>
    </row>
    <row r="58" spans="1:9" ht="36" customHeight="1" x14ac:dyDescent="0.25">
      <c r="A58" s="55" t="s">
        <v>34</v>
      </c>
      <c r="B58" s="381" t="s">
        <v>35</v>
      </c>
      <c r="C58" s="376" t="s">
        <v>93</v>
      </c>
      <c r="D58" s="383">
        <v>100</v>
      </c>
      <c r="E58" s="378">
        <v>2</v>
      </c>
      <c r="F58" s="421">
        <v>100</v>
      </c>
      <c r="G58" s="421">
        <v>100</v>
      </c>
      <c r="H58" s="379" t="s">
        <v>109</v>
      </c>
      <c r="I58" s="713">
        <f>E60+E59+E58</f>
        <v>6</v>
      </c>
    </row>
    <row r="59" spans="1:9" ht="30" customHeight="1" x14ac:dyDescent="0.25">
      <c r="A59" s="55" t="s">
        <v>34</v>
      </c>
      <c r="B59" s="381" t="s">
        <v>86</v>
      </c>
      <c r="C59" s="376" t="s">
        <v>41</v>
      </c>
      <c r="D59" s="383">
        <v>100</v>
      </c>
      <c r="E59" s="378">
        <v>2</v>
      </c>
      <c r="F59" s="421">
        <v>100</v>
      </c>
      <c r="G59" s="421">
        <v>100</v>
      </c>
      <c r="H59" s="379"/>
      <c r="I59" s="714"/>
    </row>
    <row r="60" spans="1:9" ht="25.5" x14ac:dyDescent="0.25">
      <c r="A60" s="55" t="s">
        <v>34</v>
      </c>
      <c r="B60" s="56" t="s">
        <v>37</v>
      </c>
      <c r="C60" s="55" t="s">
        <v>39</v>
      </c>
      <c r="D60" s="31">
        <v>100</v>
      </c>
      <c r="E60" s="32">
        <v>2</v>
      </c>
      <c r="F60" s="361">
        <v>100</v>
      </c>
      <c r="G60" s="361">
        <v>100</v>
      </c>
      <c r="H60" s="25"/>
      <c r="I60" s="715"/>
    </row>
    <row r="61" spans="1:9" x14ac:dyDescent="0.25">
      <c r="A61" s="362"/>
      <c r="B61" s="362"/>
      <c r="C61" s="362"/>
      <c r="D61" s="363"/>
      <c r="E61" s="363">
        <f>SUM(E10:E60)</f>
        <v>100</v>
      </c>
      <c r="F61" s="364"/>
      <c r="G61" s="364"/>
      <c r="H61" s="364"/>
      <c r="I61" s="411">
        <f>SUM(I10:I59)</f>
        <v>100</v>
      </c>
    </row>
    <row r="62" spans="1:9" x14ac:dyDescent="0.25">
      <c r="A62" s="345"/>
      <c r="B62" s="345"/>
      <c r="C62" s="345"/>
      <c r="D62" s="346"/>
      <c r="E62" s="346"/>
      <c r="F62" s="346"/>
      <c r="G62" s="346"/>
      <c r="H62" s="346"/>
      <c r="I62" s="365"/>
    </row>
    <row r="63" spans="1:9" x14ac:dyDescent="0.25">
      <c r="A63" s="345"/>
      <c r="B63" s="345"/>
      <c r="C63" s="366"/>
      <c r="D63" s="346"/>
      <c r="E63" s="346"/>
      <c r="F63" s="346"/>
      <c r="G63" s="346"/>
      <c r="H63" s="365"/>
      <c r="I63" s="365"/>
    </row>
    <row r="64" spans="1:9" ht="29.25" customHeight="1" x14ac:dyDescent="0.25">
      <c r="A64" s="345" t="s">
        <v>431</v>
      </c>
      <c r="B64" s="345"/>
      <c r="C64" s="345" t="s">
        <v>141</v>
      </c>
      <c r="D64" s="346"/>
      <c r="E64" s="346"/>
      <c r="F64" s="346"/>
      <c r="G64" s="346"/>
      <c r="H64" s="346"/>
      <c r="I64" s="365"/>
    </row>
    <row r="65" spans="1:9" x14ac:dyDescent="0.25">
      <c r="A65" s="366"/>
      <c r="B65" s="345"/>
      <c r="C65" s="345"/>
      <c r="D65" s="346"/>
      <c r="E65" s="346"/>
      <c r="F65" s="346"/>
      <c r="G65" s="346"/>
      <c r="H65" s="346"/>
      <c r="I65" s="365"/>
    </row>
    <row r="66" spans="1:9" x14ac:dyDescent="0.25">
      <c r="A66" s="370"/>
      <c r="B66" s="345"/>
      <c r="C66" s="370"/>
      <c r="D66" s="346"/>
      <c r="E66" s="346"/>
      <c r="F66" s="346"/>
      <c r="G66" s="346"/>
      <c r="H66" s="346"/>
      <c r="I66" s="365"/>
    </row>
    <row r="67" spans="1:9" x14ac:dyDescent="0.25">
      <c r="A67" s="365" t="s">
        <v>283</v>
      </c>
      <c r="B67" s="365"/>
      <c r="C67" s="365" t="s">
        <v>144</v>
      </c>
      <c r="D67" s="346"/>
      <c r="E67" s="346"/>
      <c r="F67" s="346"/>
      <c r="G67" s="346"/>
      <c r="H67" s="346"/>
      <c r="I67" s="365"/>
    </row>
    <row r="68" spans="1:9" x14ac:dyDescent="0.25">
      <c r="A68" s="366" t="s">
        <v>142</v>
      </c>
      <c r="B68" s="366"/>
      <c r="C68" s="366" t="s">
        <v>142</v>
      </c>
      <c r="D68" s="346"/>
      <c r="E68" s="346"/>
      <c r="F68" s="346"/>
      <c r="G68" s="346"/>
      <c r="H68" s="346"/>
      <c r="I68" s="365"/>
    </row>
    <row r="69" spans="1:9" x14ac:dyDescent="0.25">
      <c r="A69" s="345"/>
      <c r="B69" s="345"/>
      <c r="C69" s="345"/>
      <c r="D69" s="346"/>
      <c r="E69" s="346"/>
      <c r="F69" s="346"/>
      <c r="G69" s="346"/>
      <c r="H69" s="346"/>
      <c r="I69" s="365"/>
    </row>
    <row r="70" spans="1:9" x14ac:dyDescent="0.25">
      <c r="A70" s="370"/>
      <c r="B70" s="345"/>
      <c r="C70" s="370"/>
      <c r="D70" s="346"/>
      <c r="E70" s="346"/>
      <c r="F70" s="346"/>
      <c r="G70" s="346"/>
      <c r="H70" s="346"/>
      <c r="I70" s="365"/>
    </row>
    <row r="71" spans="1:9" x14ac:dyDescent="0.25">
      <c r="A71" s="366" t="s">
        <v>143</v>
      </c>
      <c r="B71" s="366"/>
      <c r="C71" s="366" t="s">
        <v>143</v>
      </c>
      <c r="D71" s="346"/>
      <c r="E71" s="346"/>
      <c r="F71" s="346"/>
      <c r="G71" s="346"/>
      <c r="H71" s="346"/>
      <c r="I71" s="365"/>
    </row>
    <row r="72" spans="1:9" x14ac:dyDescent="0.25">
      <c r="A72" s="345"/>
      <c r="B72" s="345"/>
      <c r="C72" s="345"/>
      <c r="D72" s="346"/>
      <c r="E72" s="346"/>
      <c r="F72" s="346"/>
      <c r="G72" s="346"/>
      <c r="H72" s="346"/>
      <c r="I72" s="365"/>
    </row>
  </sheetData>
  <mergeCells count="18">
    <mergeCell ref="I35:I37"/>
    <mergeCell ref="A1:H2"/>
    <mergeCell ref="D3:E3"/>
    <mergeCell ref="F3:H3"/>
    <mergeCell ref="A5:B5"/>
    <mergeCell ref="D5:H5"/>
    <mergeCell ref="D6:E6"/>
    <mergeCell ref="F6:H6"/>
    <mergeCell ref="D7:E7"/>
    <mergeCell ref="F7:H7"/>
    <mergeCell ref="H9:I9"/>
    <mergeCell ref="I10:I14"/>
    <mergeCell ref="I15:I34"/>
    <mergeCell ref="I38:I45"/>
    <mergeCell ref="I46:I47"/>
    <mergeCell ref="I48:I50"/>
    <mergeCell ref="I53:I54"/>
    <mergeCell ref="I58:I6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2:R44"/>
  <sheetViews>
    <sheetView zoomScale="91" zoomScaleNormal="91" workbookViewId="0">
      <selection activeCell="B7" sqref="B7"/>
    </sheetView>
  </sheetViews>
  <sheetFormatPr defaultColWidth="9.28515625" defaultRowHeight="12.75" x14ac:dyDescent="0.25"/>
  <cols>
    <col min="1" max="1" width="22.5703125" style="44" customWidth="1"/>
    <col min="2" max="2" width="20.7109375" style="44" customWidth="1"/>
    <col min="3" max="3" width="39.5703125" style="44" customWidth="1"/>
    <col min="4" max="4" width="24.7109375" style="92" customWidth="1"/>
    <col min="5" max="5" width="12.5703125" style="9" customWidth="1"/>
    <col min="6" max="6" width="22" style="102" customWidth="1"/>
    <col min="7" max="7" width="23" style="102" customWidth="1"/>
    <col min="8" max="8" width="12.85546875" style="9" customWidth="1"/>
    <col min="9" max="9" width="12.42578125" style="67" customWidth="1"/>
    <col min="10" max="16384" width="9.28515625" style="8"/>
  </cols>
  <sheetData>
    <row r="2" spans="1:18" x14ac:dyDescent="0.25">
      <c r="A2" s="720" t="s">
        <v>6</v>
      </c>
      <c r="B2" s="720"/>
      <c r="C2" s="720"/>
      <c r="D2" s="720"/>
      <c r="E2" s="720"/>
      <c r="F2" s="720"/>
      <c r="G2" s="720"/>
      <c r="H2" s="720"/>
    </row>
    <row r="3" spans="1:18" x14ac:dyDescent="0.25">
      <c r="A3" s="720"/>
      <c r="B3" s="720"/>
      <c r="C3" s="720"/>
      <c r="D3" s="720"/>
      <c r="E3" s="720"/>
      <c r="F3" s="720"/>
      <c r="G3" s="720"/>
      <c r="H3" s="720"/>
    </row>
    <row r="4" spans="1:18" s="10" customFormat="1" ht="15" customHeight="1" x14ac:dyDescent="0.25">
      <c r="A4" s="46" t="s">
        <v>7</v>
      </c>
      <c r="B4" s="47">
        <v>2021</v>
      </c>
      <c r="C4" s="48" t="s">
        <v>8</v>
      </c>
      <c r="D4" s="721" t="s">
        <v>9</v>
      </c>
      <c r="E4" s="722"/>
      <c r="F4" s="723">
        <f>E31/100</f>
        <v>1</v>
      </c>
      <c r="G4" s="723"/>
      <c r="H4" s="723"/>
      <c r="I4" s="68"/>
    </row>
    <row r="6" spans="1:18" s="10" customFormat="1" ht="15" customHeight="1" x14ac:dyDescent="0.25">
      <c r="A6" s="724" t="s">
        <v>11</v>
      </c>
      <c r="B6" s="724"/>
      <c r="C6" s="49"/>
      <c r="D6" s="721" t="s">
        <v>10</v>
      </c>
      <c r="E6" s="725"/>
      <c r="F6" s="725"/>
      <c r="G6" s="725"/>
      <c r="H6" s="722"/>
      <c r="I6" s="68"/>
    </row>
    <row r="7" spans="1:18" s="10" customFormat="1" ht="15" customHeight="1" x14ac:dyDescent="0.25">
      <c r="A7" s="50" t="s">
        <v>12</v>
      </c>
      <c r="B7" s="51" t="s">
        <v>252</v>
      </c>
      <c r="C7" s="49"/>
      <c r="D7" s="737" t="s">
        <v>12</v>
      </c>
      <c r="E7" s="737"/>
      <c r="F7" s="729" t="s">
        <v>210</v>
      </c>
      <c r="G7" s="729"/>
      <c r="H7" s="729"/>
      <c r="I7" s="68"/>
    </row>
    <row r="8" spans="1:18" s="10" customFormat="1" ht="15" customHeight="1" x14ac:dyDescent="0.25">
      <c r="A8" s="52" t="s">
        <v>13</v>
      </c>
      <c r="B8" s="52" t="s">
        <v>253</v>
      </c>
      <c r="C8" s="49"/>
      <c r="D8" s="734" t="s">
        <v>13</v>
      </c>
      <c r="E8" s="734"/>
      <c r="F8" s="732" t="s">
        <v>240</v>
      </c>
      <c r="G8" s="732"/>
      <c r="H8" s="732"/>
      <c r="I8" s="68"/>
    </row>
    <row r="10" spans="1:18" s="44" customFormat="1" ht="25.5" x14ac:dyDescent="0.25">
      <c r="A10" s="83" t="s">
        <v>0</v>
      </c>
      <c r="B10" s="83" t="s">
        <v>1</v>
      </c>
      <c r="C10" s="83" t="s">
        <v>2</v>
      </c>
      <c r="D10" s="85" t="s">
        <v>124</v>
      </c>
      <c r="E10" s="83" t="s">
        <v>3</v>
      </c>
      <c r="F10" s="85" t="s">
        <v>14</v>
      </c>
      <c r="G10" s="96" t="s">
        <v>149</v>
      </c>
      <c r="H10" s="716" t="s">
        <v>5</v>
      </c>
      <c r="I10" s="717"/>
    </row>
    <row r="11" spans="1:18" s="26" customFormat="1" ht="15" customHeight="1" x14ac:dyDescent="0.25">
      <c r="A11" s="54" t="s">
        <v>21</v>
      </c>
      <c r="B11" s="54" t="s">
        <v>23</v>
      </c>
      <c r="C11" s="54" t="s">
        <v>24</v>
      </c>
      <c r="D11" s="84">
        <f>G11*12</f>
        <v>277686.12</v>
      </c>
      <c r="E11" s="37">
        <v>2</v>
      </c>
      <c r="F11" s="45">
        <f>G11*3</f>
        <v>69421.53</v>
      </c>
      <c r="G11" s="45">
        <v>23140.51</v>
      </c>
      <c r="H11" s="24" t="s">
        <v>109</v>
      </c>
      <c r="I11" s="713">
        <f>E14+E13+E12+E11</f>
        <v>11</v>
      </c>
    </row>
    <row r="12" spans="1:18" s="26" customFormat="1" x14ac:dyDescent="0.25">
      <c r="A12" s="54" t="s">
        <v>21</v>
      </c>
      <c r="B12" s="54" t="s">
        <v>22</v>
      </c>
      <c r="C12" s="54" t="s">
        <v>101</v>
      </c>
      <c r="D12" s="84">
        <f>G12*12</f>
        <v>186559.44</v>
      </c>
      <c r="E12" s="37">
        <v>2</v>
      </c>
      <c r="F12" s="45">
        <f>G12*3</f>
        <v>46639.86</v>
      </c>
      <c r="G12" s="45">
        <v>15546.62</v>
      </c>
      <c r="H12" s="24"/>
      <c r="I12" s="714"/>
    </row>
    <row r="13" spans="1:18" s="26" customFormat="1" x14ac:dyDescent="0.25">
      <c r="A13" s="54" t="s">
        <v>21</v>
      </c>
      <c r="B13" s="54" t="s">
        <v>56</v>
      </c>
      <c r="C13" s="54" t="s">
        <v>63</v>
      </c>
      <c r="D13" s="84">
        <f>D11+D12</f>
        <v>464245.56</v>
      </c>
      <c r="E13" s="37">
        <v>2</v>
      </c>
      <c r="F13" s="45">
        <f>F12+F11</f>
        <v>116061.39</v>
      </c>
      <c r="G13" s="45">
        <f>G11+G12</f>
        <v>38687.129999999997</v>
      </c>
      <c r="H13" s="24"/>
      <c r="I13" s="714"/>
    </row>
    <row r="14" spans="1:18" s="26" customFormat="1" x14ac:dyDescent="0.25">
      <c r="A14" s="54" t="s">
        <v>21</v>
      </c>
      <c r="B14" s="54" t="s">
        <v>107</v>
      </c>
      <c r="C14" s="54" t="s">
        <v>125</v>
      </c>
      <c r="D14" s="84">
        <f>G14*12</f>
        <v>246203.64</v>
      </c>
      <c r="E14" s="37">
        <v>5</v>
      </c>
      <c r="F14" s="45">
        <f>G14*3</f>
        <v>61550.91</v>
      </c>
      <c r="G14" s="45">
        <v>20516.97</v>
      </c>
      <c r="H14" s="24"/>
      <c r="I14" s="714"/>
    </row>
    <row r="15" spans="1:18" s="26" customFormat="1" ht="61.5" customHeight="1" x14ac:dyDescent="0.25">
      <c r="A15" s="55" t="s">
        <v>15</v>
      </c>
      <c r="B15" s="56" t="s">
        <v>18</v>
      </c>
      <c r="C15" s="55" t="s">
        <v>75</v>
      </c>
      <c r="D15" s="86" t="s">
        <v>163</v>
      </c>
      <c r="E15" s="32">
        <v>15</v>
      </c>
      <c r="F15" s="86" t="s">
        <v>163</v>
      </c>
      <c r="G15" s="86" t="s">
        <v>165</v>
      </c>
      <c r="H15" s="25" t="s">
        <v>109</v>
      </c>
      <c r="I15" s="713">
        <f>E15+E16+E17+E18+E19+E20</f>
        <v>57</v>
      </c>
    </row>
    <row r="16" spans="1:18" s="26" customFormat="1" ht="51" x14ac:dyDescent="0.25">
      <c r="A16" s="55" t="s">
        <v>15</v>
      </c>
      <c r="B16" s="56" t="s">
        <v>18</v>
      </c>
      <c r="C16" s="55" t="s">
        <v>76</v>
      </c>
      <c r="D16" s="86" t="s">
        <v>162</v>
      </c>
      <c r="E16" s="32">
        <v>15</v>
      </c>
      <c r="F16" s="86" t="s">
        <v>164</v>
      </c>
      <c r="G16" s="86" t="s">
        <v>166</v>
      </c>
      <c r="H16" s="25"/>
      <c r="I16" s="714"/>
      <c r="N16" s="27"/>
      <c r="O16" s="27"/>
      <c r="P16" s="27"/>
      <c r="Q16" s="27"/>
      <c r="R16" s="27"/>
    </row>
    <row r="17" spans="1:9" s="26" customFormat="1" ht="25.5" x14ac:dyDescent="0.25">
      <c r="A17" s="55" t="s">
        <v>15</v>
      </c>
      <c r="B17" s="55" t="s">
        <v>61</v>
      </c>
      <c r="C17" s="55" t="s">
        <v>102</v>
      </c>
      <c r="D17" s="86" t="s">
        <v>249</v>
      </c>
      <c r="E17" s="32">
        <v>10</v>
      </c>
      <c r="F17" s="86" t="s">
        <v>250</v>
      </c>
      <c r="G17" s="86" t="s">
        <v>251</v>
      </c>
      <c r="H17" s="25"/>
      <c r="I17" s="714"/>
    </row>
    <row r="18" spans="1:9" s="26" customFormat="1" x14ac:dyDescent="0.25">
      <c r="A18" s="55" t="s">
        <v>15</v>
      </c>
      <c r="B18" s="55" t="s">
        <v>205</v>
      </c>
      <c r="C18" s="55" t="s">
        <v>207</v>
      </c>
      <c r="D18" s="86" t="s">
        <v>204</v>
      </c>
      <c r="E18" s="32">
        <v>6</v>
      </c>
      <c r="F18" s="86" t="s">
        <v>204</v>
      </c>
      <c r="G18" s="86" t="s">
        <v>204</v>
      </c>
      <c r="H18" s="25"/>
      <c r="I18" s="714"/>
    </row>
    <row r="19" spans="1:9" s="26" customFormat="1" x14ac:dyDescent="0.25">
      <c r="A19" s="55" t="s">
        <v>15</v>
      </c>
      <c r="B19" s="55" t="s">
        <v>205</v>
      </c>
      <c r="C19" s="55" t="s">
        <v>208</v>
      </c>
      <c r="D19" s="86" t="s">
        <v>209</v>
      </c>
      <c r="E19" s="32">
        <v>6</v>
      </c>
      <c r="F19" s="86" t="s">
        <v>209</v>
      </c>
      <c r="G19" s="86" t="s">
        <v>209</v>
      </c>
      <c r="H19" s="25"/>
      <c r="I19" s="714"/>
    </row>
    <row r="20" spans="1:9" s="26" customFormat="1" x14ac:dyDescent="0.25">
      <c r="A20" s="55" t="s">
        <v>15</v>
      </c>
      <c r="B20" s="55" t="s">
        <v>206</v>
      </c>
      <c r="C20" s="55" t="s">
        <v>206</v>
      </c>
      <c r="D20" s="86" t="s">
        <v>204</v>
      </c>
      <c r="E20" s="32">
        <v>5</v>
      </c>
      <c r="F20" s="86" t="s">
        <v>204</v>
      </c>
      <c r="G20" s="86" t="s">
        <v>204</v>
      </c>
      <c r="H20" s="25"/>
      <c r="I20" s="715"/>
    </row>
    <row r="21" spans="1:9" s="26" customFormat="1" ht="25.5" x14ac:dyDescent="0.25">
      <c r="A21" s="59" t="s">
        <v>26</v>
      </c>
      <c r="B21" s="59" t="s">
        <v>103</v>
      </c>
      <c r="C21" s="59" t="s">
        <v>105</v>
      </c>
      <c r="D21" s="105">
        <v>1</v>
      </c>
      <c r="E21" s="33">
        <v>2</v>
      </c>
      <c r="F21" s="105">
        <v>1</v>
      </c>
      <c r="G21" s="105">
        <v>1</v>
      </c>
      <c r="H21" s="23"/>
      <c r="I21" s="718">
        <f>E25+E24+E23+E22+E21</f>
        <v>19</v>
      </c>
    </row>
    <row r="22" spans="1:9" s="26" customFormat="1" ht="35.25" customHeight="1" x14ac:dyDescent="0.25">
      <c r="A22" s="59" t="s">
        <v>26</v>
      </c>
      <c r="B22" s="59" t="s">
        <v>104</v>
      </c>
      <c r="C22" s="59" t="s">
        <v>106</v>
      </c>
      <c r="D22" s="105">
        <v>1</v>
      </c>
      <c r="E22" s="33">
        <v>2</v>
      </c>
      <c r="F22" s="105">
        <v>1</v>
      </c>
      <c r="G22" s="105">
        <v>1</v>
      </c>
      <c r="H22" s="23"/>
      <c r="I22" s="718"/>
    </row>
    <row r="23" spans="1:9" s="26" customFormat="1" ht="25.5" x14ac:dyDescent="0.25">
      <c r="A23" s="59" t="s">
        <v>26</v>
      </c>
      <c r="B23" s="59" t="s">
        <v>28</v>
      </c>
      <c r="C23" s="59" t="s">
        <v>67</v>
      </c>
      <c r="D23" s="105">
        <v>1</v>
      </c>
      <c r="E23" s="33">
        <v>5</v>
      </c>
      <c r="F23" s="105">
        <v>1</v>
      </c>
      <c r="G23" s="105">
        <v>1</v>
      </c>
      <c r="H23" s="23"/>
      <c r="I23" s="718"/>
    </row>
    <row r="24" spans="1:9" s="26" customFormat="1" ht="33" customHeight="1" x14ac:dyDescent="0.25">
      <c r="A24" s="59" t="s">
        <v>26</v>
      </c>
      <c r="B24" s="59" t="s">
        <v>83</v>
      </c>
      <c r="C24" s="59" t="s">
        <v>65</v>
      </c>
      <c r="D24" s="105">
        <v>1</v>
      </c>
      <c r="E24" s="33">
        <v>5</v>
      </c>
      <c r="F24" s="105">
        <v>1</v>
      </c>
      <c r="G24" s="105">
        <v>1</v>
      </c>
      <c r="H24" s="23"/>
      <c r="I24" s="718"/>
    </row>
    <row r="25" spans="1:9" s="26" customFormat="1" ht="25.5" x14ac:dyDescent="0.25">
      <c r="A25" s="59" t="s">
        <v>26</v>
      </c>
      <c r="B25" s="59" t="s">
        <v>43</v>
      </c>
      <c r="C25" s="59" t="s">
        <v>118</v>
      </c>
      <c r="D25" s="105">
        <v>1</v>
      </c>
      <c r="E25" s="33">
        <v>5</v>
      </c>
      <c r="F25" s="105">
        <v>1</v>
      </c>
      <c r="G25" s="105">
        <v>1</v>
      </c>
      <c r="H25" s="23"/>
      <c r="I25" s="718"/>
    </row>
    <row r="26" spans="1:9" s="26" customFormat="1" ht="34.5" customHeight="1" x14ac:dyDescent="0.25">
      <c r="A26" s="60" t="s">
        <v>30</v>
      </c>
      <c r="B26" s="61" t="s">
        <v>195</v>
      </c>
      <c r="C26" s="60" t="s">
        <v>196</v>
      </c>
      <c r="D26" s="89" t="s">
        <v>197</v>
      </c>
      <c r="E26" s="30">
        <v>5</v>
      </c>
      <c r="F26" s="98" t="s">
        <v>198</v>
      </c>
      <c r="G26" s="98" t="s">
        <v>199</v>
      </c>
      <c r="H26" s="28" t="s">
        <v>109</v>
      </c>
      <c r="I26" s="82">
        <f>E26</f>
        <v>5</v>
      </c>
    </row>
    <row r="27" spans="1:9" s="26" customFormat="1" ht="25.5" x14ac:dyDescent="0.25">
      <c r="A27" s="63" t="s">
        <v>4</v>
      </c>
      <c r="B27" s="64" t="s">
        <v>116</v>
      </c>
      <c r="C27" s="63" t="s">
        <v>115</v>
      </c>
      <c r="D27" s="90" t="s">
        <v>204</v>
      </c>
      <c r="E27" s="43">
        <v>2</v>
      </c>
      <c r="F27" s="100" t="s">
        <v>204</v>
      </c>
      <c r="G27" s="100" t="s">
        <v>204</v>
      </c>
      <c r="H27" s="41" t="s">
        <v>109</v>
      </c>
      <c r="I27" s="69">
        <f>E27</f>
        <v>2</v>
      </c>
    </row>
    <row r="28" spans="1:9" s="26" customFormat="1" ht="25.5" x14ac:dyDescent="0.25">
      <c r="A28" s="55" t="s">
        <v>34</v>
      </c>
      <c r="B28" s="56" t="s">
        <v>35</v>
      </c>
      <c r="C28" s="55" t="s">
        <v>93</v>
      </c>
      <c r="D28" s="88" t="s">
        <v>204</v>
      </c>
      <c r="E28" s="32">
        <v>2</v>
      </c>
      <c r="F28" s="97" t="s">
        <v>25</v>
      </c>
      <c r="G28" s="88" t="s">
        <v>204</v>
      </c>
      <c r="H28" s="25" t="s">
        <v>109</v>
      </c>
      <c r="I28" s="713">
        <f>E30+E29+E28</f>
        <v>6</v>
      </c>
    </row>
    <row r="29" spans="1:9" s="26" customFormat="1" ht="25.5" x14ac:dyDescent="0.25">
      <c r="A29" s="55" t="s">
        <v>34</v>
      </c>
      <c r="B29" s="56" t="s">
        <v>86</v>
      </c>
      <c r="C29" s="55" t="s">
        <v>41</v>
      </c>
      <c r="D29" s="88" t="s">
        <v>204</v>
      </c>
      <c r="E29" s="32">
        <v>2</v>
      </c>
      <c r="F29" s="97" t="s">
        <v>25</v>
      </c>
      <c r="G29" s="88" t="s">
        <v>204</v>
      </c>
      <c r="H29" s="25"/>
      <c r="I29" s="714"/>
    </row>
    <row r="30" spans="1:9" s="26" customFormat="1" ht="25.5" x14ac:dyDescent="0.25">
      <c r="A30" s="55" t="s">
        <v>34</v>
      </c>
      <c r="B30" s="56" t="s">
        <v>37</v>
      </c>
      <c r="C30" s="55" t="s">
        <v>39</v>
      </c>
      <c r="D30" s="88" t="s">
        <v>204</v>
      </c>
      <c r="E30" s="32">
        <v>2</v>
      </c>
      <c r="F30" s="97" t="s">
        <v>25</v>
      </c>
      <c r="G30" s="88" t="s">
        <v>204</v>
      </c>
      <c r="H30" s="25"/>
      <c r="I30" s="715"/>
    </row>
    <row r="31" spans="1:9" ht="15.75" x14ac:dyDescent="0.25">
      <c r="A31" s="65"/>
      <c r="B31" s="65"/>
      <c r="C31" s="65"/>
      <c r="D31" s="91"/>
      <c r="E31" s="22">
        <f>SUM(E11:E30)</f>
        <v>100</v>
      </c>
      <c r="F31" s="101"/>
      <c r="G31" s="101"/>
      <c r="H31" s="20"/>
      <c r="I31" s="81">
        <f>SUM(I11:I29)</f>
        <v>100</v>
      </c>
    </row>
    <row r="33" spans="1:9" x14ac:dyDescent="0.25">
      <c r="C33" s="66"/>
      <c r="H33" s="8"/>
    </row>
    <row r="34" spans="1:9" s="72" customFormat="1" ht="47.25" x14ac:dyDescent="0.25">
      <c r="A34" s="733" t="s">
        <v>241</v>
      </c>
      <c r="B34" s="733"/>
      <c r="C34" s="70" t="s">
        <v>141</v>
      </c>
      <c r="D34" s="93"/>
      <c r="E34" s="71"/>
      <c r="F34" s="103"/>
      <c r="G34" s="103"/>
      <c r="H34" s="71"/>
    </row>
    <row r="35" spans="1:9" s="75" customFormat="1" ht="15.75" x14ac:dyDescent="0.25">
      <c r="A35" s="77"/>
      <c r="B35" s="73"/>
      <c r="C35" s="73"/>
      <c r="D35" s="94"/>
      <c r="E35" s="74"/>
      <c r="F35" s="104"/>
      <c r="G35" s="104"/>
      <c r="H35" s="74"/>
      <c r="I35" s="72"/>
    </row>
    <row r="36" spans="1:9" s="75" customFormat="1" ht="15.75" x14ac:dyDescent="0.25">
      <c r="A36" s="73"/>
      <c r="B36" s="73"/>
      <c r="C36" s="73"/>
      <c r="D36" s="94"/>
      <c r="E36" s="74"/>
      <c r="F36" s="104"/>
      <c r="G36" s="104"/>
      <c r="H36" s="74"/>
      <c r="I36" s="72"/>
    </row>
    <row r="37" spans="1:9" s="75" customFormat="1" ht="15.75" x14ac:dyDescent="0.25">
      <c r="A37" s="73"/>
      <c r="B37" s="73"/>
      <c r="C37" s="73"/>
      <c r="D37" s="94"/>
      <c r="E37" s="74"/>
      <c r="F37" s="104"/>
      <c r="G37" s="104"/>
      <c r="H37" s="74"/>
      <c r="I37" s="72"/>
    </row>
    <row r="38" spans="1:9" s="75" customFormat="1" ht="15.75" x14ac:dyDescent="0.25">
      <c r="A38" s="76"/>
      <c r="B38" s="73"/>
      <c r="C38" s="76"/>
      <c r="D38" s="94"/>
      <c r="E38" s="74"/>
      <c r="F38" s="104"/>
      <c r="G38" s="104"/>
      <c r="H38" s="74"/>
      <c r="I38" s="72"/>
    </row>
    <row r="39" spans="1:9" s="75" customFormat="1" ht="15.75" x14ac:dyDescent="0.25">
      <c r="A39" s="72" t="s">
        <v>255</v>
      </c>
      <c r="B39" s="72"/>
      <c r="C39" s="72" t="s">
        <v>144</v>
      </c>
      <c r="D39" s="94"/>
      <c r="E39" s="74"/>
      <c r="F39" s="104"/>
      <c r="G39" s="104"/>
      <c r="H39" s="74"/>
      <c r="I39" s="72"/>
    </row>
    <row r="40" spans="1:9" s="75" customFormat="1" ht="15.75" x14ac:dyDescent="0.25">
      <c r="A40" s="77" t="s">
        <v>142</v>
      </c>
      <c r="B40" s="78"/>
      <c r="C40" s="79" t="s">
        <v>142</v>
      </c>
      <c r="D40" s="94"/>
      <c r="E40" s="74"/>
      <c r="F40" s="104"/>
      <c r="G40" s="104"/>
      <c r="H40" s="74"/>
      <c r="I40" s="72"/>
    </row>
    <row r="41" spans="1:9" s="75" customFormat="1" ht="15.75" x14ac:dyDescent="0.25">
      <c r="A41" s="73"/>
      <c r="B41" s="73"/>
      <c r="C41" s="73"/>
      <c r="D41" s="94"/>
      <c r="E41" s="74"/>
      <c r="F41" s="104"/>
      <c r="G41" s="104"/>
      <c r="H41" s="74"/>
      <c r="I41" s="72"/>
    </row>
    <row r="42" spans="1:9" s="75" customFormat="1" ht="15.75" x14ac:dyDescent="0.25">
      <c r="A42" s="73"/>
      <c r="B42" s="73"/>
      <c r="C42" s="73"/>
      <c r="D42" s="94"/>
      <c r="E42" s="74"/>
      <c r="F42" s="104"/>
      <c r="G42" s="104"/>
      <c r="H42" s="74"/>
      <c r="I42" s="72"/>
    </row>
    <row r="43" spans="1:9" s="75" customFormat="1" ht="15.75" x14ac:dyDescent="0.25">
      <c r="A43" s="76"/>
      <c r="B43" s="73"/>
      <c r="C43" s="76"/>
      <c r="D43" s="94"/>
      <c r="E43" s="74"/>
      <c r="F43" s="104"/>
      <c r="G43" s="104"/>
      <c r="H43" s="74"/>
      <c r="I43" s="72"/>
    </row>
    <row r="44" spans="1:9" s="75" customFormat="1" ht="15.75" x14ac:dyDescent="0.25">
      <c r="A44" s="77" t="s">
        <v>143</v>
      </c>
      <c r="B44" s="77"/>
      <c r="C44" s="77" t="s">
        <v>143</v>
      </c>
      <c r="D44" s="94"/>
      <c r="E44" s="74"/>
      <c r="F44" s="104"/>
      <c r="G44" s="104"/>
      <c r="H44" s="74"/>
      <c r="I44" s="72"/>
    </row>
  </sheetData>
  <mergeCells count="15">
    <mergeCell ref="I28:I30"/>
    <mergeCell ref="D8:E8"/>
    <mergeCell ref="F8:H8"/>
    <mergeCell ref="H10:I10"/>
    <mergeCell ref="I11:I14"/>
    <mergeCell ref="I15:I20"/>
    <mergeCell ref="I21:I25"/>
    <mergeCell ref="A34:B34"/>
    <mergeCell ref="D7:E7"/>
    <mergeCell ref="D4:E4"/>
    <mergeCell ref="A6:B6"/>
    <mergeCell ref="A2:H3"/>
    <mergeCell ref="F4:H4"/>
    <mergeCell ref="D6:H6"/>
    <mergeCell ref="F7:H7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2:R41"/>
  <sheetViews>
    <sheetView workbookViewId="0">
      <selection activeCell="K24" sqref="K24"/>
    </sheetView>
  </sheetViews>
  <sheetFormatPr defaultColWidth="9.28515625" defaultRowHeight="12.75" x14ac:dyDescent="0.25"/>
  <cols>
    <col min="1" max="1" width="22.5703125" style="44" customWidth="1"/>
    <col min="2" max="2" width="20.7109375" style="44" customWidth="1"/>
    <col min="3" max="3" width="32.28515625" style="44" customWidth="1"/>
    <col min="4" max="4" width="24.7109375" style="92" customWidth="1"/>
    <col min="5" max="5" width="12.5703125" style="9" customWidth="1"/>
    <col min="6" max="6" width="22" style="102" customWidth="1"/>
    <col min="7" max="7" width="18.42578125" style="102" customWidth="1"/>
    <col min="8" max="8" width="12.85546875" style="9" customWidth="1"/>
    <col min="9" max="9" width="12.42578125" style="67" customWidth="1"/>
    <col min="10" max="16384" width="9.28515625" style="8"/>
  </cols>
  <sheetData>
    <row r="2" spans="1:18" x14ac:dyDescent="0.25">
      <c r="A2" s="720" t="s">
        <v>6</v>
      </c>
      <c r="B2" s="720"/>
      <c r="C2" s="720"/>
      <c r="D2" s="720"/>
      <c r="E2" s="720"/>
      <c r="F2" s="720"/>
      <c r="G2" s="720"/>
      <c r="H2" s="720"/>
    </row>
    <row r="3" spans="1:18" x14ac:dyDescent="0.25">
      <c r="A3" s="720"/>
      <c r="B3" s="720"/>
      <c r="C3" s="720"/>
      <c r="D3" s="720"/>
      <c r="E3" s="720"/>
      <c r="F3" s="720"/>
      <c r="G3" s="720"/>
      <c r="H3" s="720"/>
    </row>
    <row r="4" spans="1:18" s="10" customFormat="1" ht="15" customHeight="1" x14ac:dyDescent="0.25">
      <c r="A4" s="46" t="s">
        <v>7</v>
      </c>
      <c r="B4" s="47">
        <v>2021</v>
      </c>
      <c r="C4" s="48" t="s">
        <v>8</v>
      </c>
      <c r="D4" s="721" t="s">
        <v>9</v>
      </c>
      <c r="E4" s="722"/>
      <c r="F4" s="723">
        <f>E28/100</f>
        <v>1</v>
      </c>
      <c r="G4" s="723"/>
      <c r="H4" s="723"/>
      <c r="I4" s="68"/>
    </row>
    <row r="6" spans="1:18" s="10" customFormat="1" ht="15" customHeight="1" x14ac:dyDescent="0.25">
      <c r="A6" s="724" t="s">
        <v>11</v>
      </c>
      <c r="B6" s="724"/>
      <c r="C6" s="49"/>
      <c r="D6" s="721" t="s">
        <v>10</v>
      </c>
      <c r="E6" s="725"/>
      <c r="F6" s="725"/>
      <c r="G6" s="725"/>
      <c r="H6" s="722"/>
      <c r="I6" s="68"/>
    </row>
    <row r="7" spans="1:18" s="10" customFormat="1" ht="15" customHeight="1" x14ac:dyDescent="0.25">
      <c r="A7" s="50" t="s">
        <v>12</v>
      </c>
      <c r="B7" s="51" t="s">
        <v>257</v>
      </c>
      <c r="C7" s="49"/>
      <c r="D7" s="737" t="s">
        <v>12</v>
      </c>
      <c r="E7" s="737"/>
      <c r="F7" s="729" t="s">
        <v>255</v>
      </c>
      <c r="G7" s="729"/>
      <c r="H7" s="729"/>
      <c r="I7" s="68"/>
    </row>
    <row r="8" spans="1:18" s="10" customFormat="1" ht="15" customHeight="1" x14ac:dyDescent="0.25">
      <c r="A8" s="52" t="s">
        <v>13</v>
      </c>
      <c r="B8" s="52" t="s">
        <v>258</v>
      </c>
      <c r="C8" s="49"/>
      <c r="D8" s="734" t="s">
        <v>13</v>
      </c>
      <c r="E8" s="734"/>
      <c r="F8" s="732" t="s">
        <v>259</v>
      </c>
      <c r="G8" s="732"/>
      <c r="H8" s="732"/>
      <c r="I8" s="68"/>
    </row>
    <row r="10" spans="1:18" s="44" customFormat="1" ht="25.5" x14ac:dyDescent="0.25">
      <c r="A10" s="162" t="s">
        <v>0</v>
      </c>
      <c r="B10" s="162" t="s">
        <v>1</v>
      </c>
      <c r="C10" s="162" t="s">
        <v>2</v>
      </c>
      <c r="D10" s="85" t="s">
        <v>124</v>
      </c>
      <c r="E10" s="162" t="s">
        <v>3</v>
      </c>
      <c r="F10" s="85" t="s">
        <v>14</v>
      </c>
      <c r="G10" s="96" t="s">
        <v>149</v>
      </c>
      <c r="H10" s="716" t="s">
        <v>5</v>
      </c>
      <c r="I10" s="717"/>
    </row>
    <row r="11" spans="1:18" s="26" customFormat="1" ht="15" customHeight="1" x14ac:dyDescent="0.25">
      <c r="A11" s="54" t="s">
        <v>21</v>
      </c>
      <c r="B11" s="54" t="s">
        <v>23</v>
      </c>
      <c r="C11" s="54" t="s">
        <v>24</v>
      </c>
      <c r="D11" s="84">
        <f>G11*12</f>
        <v>277686.12</v>
      </c>
      <c r="E11" s="37">
        <v>2</v>
      </c>
      <c r="F11" s="45">
        <f>G11*3</f>
        <v>69421.53</v>
      </c>
      <c r="G11" s="45">
        <v>23140.51</v>
      </c>
      <c r="H11" s="24" t="s">
        <v>109</v>
      </c>
      <c r="I11" s="713">
        <f>E14+E13+E12+E11</f>
        <v>11</v>
      </c>
    </row>
    <row r="12" spans="1:18" s="26" customFormat="1" ht="25.5" x14ac:dyDescent="0.25">
      <c r="A12" s="54" t="s">
        <v>21</v>
      </c>
      <c r="B12" s="54" t="s">
        <v>22</v>
      </c>
      <c r="C12" s="54" t="s">
        <v>101</v>
      </c>
      <c r="D12" s="84">
        <f>G12*12</f>
        <v>186559.44</v>
      </c>
      <c r="E12" s="37">
        <v>2</v>
      </c>
      <c r="F12" s="45">
        <f>G12*3</f>
        <v>46639.86</v>
      </c>
      <c r="G12" s="45">
        <v>15546.62</v>
      </c>
      <c r="H12" s="24"/>
      <c r="I12" s="714"/>
    </row>
    <row r="13" spans="1:18" s="26" customFormat="1" x14ac:dyDescent="0.25">
      <c r="A13" s="54" t="s">
        <v>21</v>
      </c>
      <c r="B13" s="54" t="s">
        <v>56</v>
      </c>
      <c r="C13" s="54" t="s">
        <v>63</v>
      </c>
      <c r="D13" s="84">
        <f>D11+D12</f>
        <v>464245.56</v>
      </c>
      <c r="E13" s="37">
        <v>2</v>
      </c>
      <c r="F13" s="45">
        <f>F12+F11</f>
        <v>116061.39</v>
      </c>
      <c r="G13" s="45">
        <f>G11+G12</f>
        <v>38687.129999999997</v>
      </c>
      <c r="H13" s="24"/>
      <c r="I13" s="714"/>
    </row>
    <row r="14" spans="1:18" s="26" customFormat="1" ht="25.5" x14ac:dyDescent="0.25">
      <c r="A14" s="54" t="s">
        <v>21</v>
      </c>
      <c r="B14" s="54" t="s">
        <v>107</v>
      </c>
      <c r="C14" s="54" t="s">
        <v>125</v>
      </c>
      <c r="D14" s="84">
        <f>G14*12</f>
        <v>246203.64</v>
      </c>
      <c r="E14" s="37">
        <v>5</v>
      </c>
      <c r="F14" s="45">
        <f>G14*3</f>
        <v>61550.91</v>
      </c>
      <c r="G14" s="45">
        <v>20516.97</v>
      </c>
      <c r="H14" s="24"/>
      <c r="I14" s="714"/>
    </row>
    <row r="15" spans="1:18" s="26" customFormat="1" ht="61.5" customHeight="1" x14ac:dyDescent="0.25">
      <c r="A15" s="55" t="s">
        <v>15</v>
      </c>
      <c r="B15" s="56" t="s">
        <v>18</v>
      </c>
      <c r="C15" s="55" t="s">
        <v>75</v>
      </c>
      <c r="D15" s="86" t="s">
        <v>163</v>
      </c>
      <c r="E15" s="32">
        <v>15</v>
      </c>
      <c r="F15" s="86" t="s">
        <v>163</v>
      </c>
      <c r="G15" s="86" t="s">
        <v>165</v>
      </c>
      <c r="H15" s="25" t="s">
        <v>109</v>
      </c>
      <c r="I15" s="713">
        <f>E15+E16+E17+E18+E19+E20</f>
        <v>70</v>
      </c>
    </row>
    <row r="16" spans="1:18" s="26" customFormat="1" ht="63.75" x14ac:dyDescent="0.25">
      <c r="A16" s="55" t="s">
        <v>15</v>
      </c>
      <c r="B16" s="56" t="s">
        <v>18</v>
      </c>
      <c r="C16" s="55" t="s">
        <v>76</v>
      </c>
      <c r="D16" s="86" t="s">
        <v>162</v>
      </c>
      <c r="E16" s="32">
        <v>15</v>
      </c>
      <c r="F16" s="86" t="s">
        <v>164</v>
      </c>
      <c r="G16" s="86" t="s">
        <v>166</v>
      </c>
      <c r="H16" s="25"/>
      <c r="I16" s="714"/>
      <c r="N16" s="27"/>
      <c r="O16" s="27"/>
      <c r="P16" s="27"/>
      <c r="Q16" s="27"/>
      <c r="R16" s="27"/>
    </row>
    <row r="17" spans="1:9" s="26" customFormat="1" ht="25.5" x14ac:dyDescent="0.25">
      <c r="A17" s="55" t="s">
        <v>15</v>
      </c>
      <c r="B17" s="55" t="s">
        <v>61</v>
      </c>
      <c r="C17" s="55" t="s">
        <v>102</v>
      </c>
      <c r="D17" s="86" t="s">
        <v>249</v>
      </c>
      <c r="E17" s="32">
        <v>10</v>
      </c>
      <c r="F17" s="86" t="s">
        <v>250</v>
      </c>
      <c r="G17" s="86" t="s">
        <v>251</v>
      </c>
      <c r="H17" s="25"/>
      <c r="I17" s="714"/>
    </row>
    <row r="18" spans="1:9" s="26" customFormat="1" x14ac:dyDescent="0.25">
      <c r="A18" s="55" t="s">
        <v>15</v>
      </c>
      <c r="B18" s="55" t="s">
        <v>205</v>
      </c>
      <c r="C18" s="55" t="s">
        <v>207</v>
      </c>
      <c r="D18" s="86" t="s">
        <v>204</v>
      </c>
      <c r="E18" s="32">
        <v>10</v>
      </c>
      <c r="F18" s="86" t="s">
        <v>204</v>
      </c>
      <c r="G18" s="86" t="s">
        <v>204</v>
      </c>
      <c r="H18" s="25"/>
      <c r="I18" s="714"/>
    </row>
    <row r="19" spans="1:9" s="26" customFormat="1" x14ac:dyDescent="0.25">
      <c r="A19" s="55" t="s">
        <v>15</v>
      </c>
      <c r="B19" s="55" t="s">
        <v>205</v>
      </c>
      <c r="C19" s="55" t="s">
        <v>208</v>
      </c>
      <c r="D19" s="86" t="s">
        <v>209</v>
      </c>
      <c r="E19" s="32">
        <v>10</v>
      </c>
      <c r="F19" s="86" t="s">
        <v>209</v>
      </c>
      <c r="G19" s="86" t="s">
        <v>209</v>
      </c>
      <c r="H19" s="25"/>
      <c r="I19" s="714"/>
    </row>
    <row r="20" spans="1:9" s="26" customFormat="1" x14ac:dyDescent="0.25">
      <c r="A20" s="55" t="s">
        <v>15</v>
      </c>
      <c r="B20" s="55" t="s">
        <v>206</v>
      </c>
      <c r="C20" s="55" t="s">
        <v>206</v>
      </c>
      <c r="D20" s="86" t="s">
        <v>204</v>
      </c>
      <c r="E20" s="32">
        <v>10</v>
      </c>
      <c r="F20" s="86" t="s">
        <v>204</v>
      </c>
      <c r="G20" s="86" t="s">
        <v>204</v>
      </c>
      <c r="H20" s="25"/>
      <c r="I20" s="715"/>
    </row>
    <row r="21" spans="1:9" s="26" customFormat="1" ht="38.25" x14ac:dyDescent="0.25">
      <c r="A21" s="59" t="s">
        <v>26</v>
      </c>
      <c r="B21" s="59" t="s">
        <v>28</v>
      </c>
      <c r="C21" s="59" t="s">
        <v>67</v>
      </c>
      <c r="D21" s="105">
        <v>1</v>
      </c>
      <c r="E21" s="33">
        <v>2</v>
      </c>
      <c r="F21" s="105">
        <v>1</v>
      </c>
      <c r="G21" s="105">
        <v>1</v>
      </c>
      <c r="H21" s="23" t="s">
        <v>109</v>
      </c>
      <c r="I21" s="718">
        <f>E21+E22+E23</f>
        <v>11</v>
      </c>
    </row>
    <row r="22" spans="1:9" s="26" customFormat="1" ht="33" customHeight="1" x14ac:dyDescent="0.25">
      <c r="A22" s="59" t="s">
        <v>26</v>
      </c>
      <c r="B22" s="59" t="s">
        <v>83</v>
      </c>
      <c r="C22" s="59" t="s">
        <v>65</v>
      </c>
      <c r="D22" s="105">
        <v>1</v>
      </c>
      <c r="E22" s="33">
        <v>2</v>
      </c>
      <c r="F22" s="105">
        <v>1</v>
      </c>
      <c r="G22" s="105">
        <v>1</v>
      </c>
      <c r="H22" s="23"/>
      <c r="I22" s="718"/>
    </row>
    <row r="23" spans="1:9" s="26" customFormat="1" ht="25.5" x14ac:dyDescent="0.25">
      <c r="A23" s="59" t="s">
        <v>26</v>
      </c>
      <c r="B23" s="59" t="s">
        <v>43</v>
      </c>
      <c r="C23" s="59" t="s">
        <v>118</v>
      </c>
      <c r="D23" s="105">
        <v>1</v>
      </c>
      <c r="E23" s="33">
        <v>7</v>
      </c>
      <c r="F23" s="105">
        <v>1</v>
      </c>
      <c r="G23" s="105">
        <v>1</v>
      </c>
      <c r="H23" s="23"/>
      <c r="I23" s="718"/>
    </row>
    <row r="24" spans="1:9" s="26" customFormat="1" ht="25.5" x14ac:dyDescent="0.25">
      <c r="A24" s="63" t="s">
        <v>4</v>
      </c>
      <c r="B24" s="64" t="s">
        <v>116</v>
      </c>
      <c r="C24" s="63" t="s">
        <v>115</v>
      </c>
      <c r="D24" s="90" t="s">
        <v>204</v>
      </c>
      <c r="E24" s="43">
        <v>2</v>
      </c>
      <c r="F24" s="100" t="s">
        <v>204</v>
      </c>
      <c r="G24" s="100" t="s">
        <v>204</v>
      </c>
      <c r="H24" s="41" t="s">
        <v>109</v>
      </c>
      <c r="I24" s="158">
        <f>E24</f>
        <v>2</v>
      </c>
    </row>
    <row r="25" spans="1:9" s="26" customFormat="1" ht="25.5" x14ac:dyDescent="0.25">
      <c r="A25" s="55" t="s">
        <v>34</v>
      </c>
      <c r="B25" s="56" t="s">
        <v>35</v>
      </c>
      <c r="C25" s="55" t="s">
        <v>93</v>
      </c>
      <c r="D25" s="88" t="s">
        <v>204</v>
      </c>
      <c r="E25" s="32">
        <v>2</v>
      </c>
      <c r="F25" s="97" t="s">
        <v>25</v>
      </c>
      <c r="G25" s="88" t="s">
        <v>204</v>
      </c>
      <c r="H25" s="25" t="s">
        <v>109</v>
      </c>
      <c r="I25" s="713">
        <f>E27+E26+E25</f>
        <v>6</v>
      </c>
    </row>
    <row r="26" spans="1:9" s="26" customFormat="1" ht="25.5" x14ac:dyDescent="0.25">
      <c r="A26" s="55" t="s">
        <v>34</v>
      </c>
      <c r="B26" s="56" t="s">
        <v>86</v>
      </c>
      <c r="C26" s="55" t="s">
        <v>41</v>
      </c>
      <c r="D26" s="88" t="s">
        <v>204</v>
      </c>
      <c r="E26" s="32">
        <v>2</v>
      </c>
      <c r="F26" s="97" t="s">
        <v>25</v>
      </c>
      <c r="G26" s="88" t="s">
        <v>204</v>
      </c>
      <c r="H26" s="25"/>
      <c r="I26" s="714"/>
    </row>
    <row r="27" spans="1:9" s="26" customFormat="1" ht="25.5" x14ac:dyDescent="0.25">
      <c r="A27" s="55" t="s">
        <v>34</v>
      </c>
      <c r="B27" s="56" t="s">
        <v>37</v>
      </c>
      <c r="C27" s="55" t="s">
        <v>39</v>
      </c>
      <c r="D27" s="88" t="s">
        <v>204</v>
      </c>
      <c r="E27" s="32">
        <v>2</v>
      </c>
      <c r="F27" s="97" t="s">
        <v>25</v>
      </c>
      <c r="G27" s="88" t="s">
        <v>204</v>
      </c>
      <c r="H27" s="25"/>
      <c r="I27" s="715"/>
    </row>
    <row r="28" spans="1:9" ht="15.75" x14ac:dyDescent="0.25">
      <c r="A28" s="65"/>
      <c r="B28" s="65"/>
      <c r="C28" s="65"/>
      <c r="D28" s="91"/>
      <c r="E28" s="22">
        <f>SUM(E11:E27)</f>
        <v>100</v>
      </c>
      <c r="F28" s="101"/>
      <c r="G28" s="101"/>
      <c r="H28" s="20"/>
      <c r="I28" s="81">
        <f>SUM(I11:I26)</f>
        <v>100</v>
      </c>
    </row>
    <row r="30" spans="1:9" x14ac:dyDescent="0.25">
      <c r="C30" s="66"/>
      <c r="H30" s="8"/>
    </row>
    <row r="31" spans="1:9" s="72" customFormat="1" ht="47.25" x14ac:dyDescent="0.25">
      <c r="A31" s="70" t="s">
        <v>260</v>
      </c>
      <c r="B31" s="70"/>
      <c r="C31" s="70" t="s">
        <v>141</v>
      </c>
      <c r="D31" s="93"/>
      <c r="E31" s="71"/>
      <c r="F31" s="103"/>
      <c r="G31" s="103"/>
      <c r="H31" s="71"/>
    </row>
    <row r="32" spans="1:9" s="75" customFormat="1" ht="15.75" x14ac:dyDescent="0.25">
      <c r="A32" s="77"/>
      <c r="B32" s="73"/>
      <c r="C32" s="73"/>
      <c r="D32" s="94"/>
      <c r="E32" s="74"/>
      <c r="F32" s="104"/>
      <c r="G32" s="104"/>
      <c r="H32" s="74"/>
      <c r="I32" s="72"/>
    </row>
    <row r="33" spans="1:9" s="75" customFormat="1" ht="15.75" x14ac:dyDescent="0.25">
      <c r="A33" s="73"/>
      <c r="B33" s="73"/>
      <c r="C33" s="73"/>
      <c r="D33" s="94"/>
      <c r="E33" s="74"/>
      <c r="F33" s="104"/>
      <c r="G33" s="104"/>
      <c r="H33" s="74"/>
      <c r="I33" s="72"/>
    </row>
    <row r="34" spans="1:9" s="75" customFormat="1" ht="15.75" x14ac:dyDescent="0.25">
      <c r="A34" s="73"/>
      <c r="B34" s="73"/>
      <c r="C34" s="73"/>
      <c r="D34" s="94"/>
      <c r="E34" s="74"/>
      <c r="F34" s="104"/>
      <c r="G34" s="104"/>
      <c r="H34" s="74"/>
      <c r="I34" s="72"/>
    </row>
    <row r="35" spans="1:9" s="75" customFormat="1" ht="15.75" x14ac:dyDescent="0.25">
      <c r="A35" s="76"/>
      <c r="B35" s="73"/>
      <c r="C35" s="76"/>
      <c r="D35" s="94"/>
      <c r="E35" s="74"/>
      <c r="F35" s="104"/>
      <c r="G35" s="104"/>
      <c r="H35" s="74"/>
      <c r="I35" s="72"/>
    </row>
    <row r="36" spans="1:9" s="75" customFormat="1" ht="15.75" x14ac:dyDescent="0.25">
      <c r="A36" s="72" t="s">
        <v>257</v>
      </c>
      <c r="B36" s="72"/>
      <c r="C36" s="72" t="s">
        <v>144</v>
      </c>
      <c r="D36" s="94"/>
      <c r="E36" s="74"/>
      <c r="F36" s="104"/>
      <c r="G36" s="104"/>
      <c r="H36" s="74"/>
      <c r="I36" s="72"/>
    </row>
    <row r="37" spans="1:9" s="75" customFormat="1" ht="15.75" x14ac:dyDescent="0.25">
      <c r="A37" s="77" t="s">
        <v>142</v>
      </c>
      <c r="B37" s="78"/>
      <c r="C37" s="79" t="s">
        <v>142</v>
      </c>
      <c r="D37" s="94"/>
      <c r="E37" s="74"/>
      <c r="F37" s="104"/>
      <c r="G37" s="104"/>
      <c r="H37" s="74"/>
      <c r="I37" s="72"/>
    </row>
    <row r="38" spans="1:9" s="75" customFormat="1" ht="15.75" x14ac:dyDescent="0.25">
      <c r="A38" s="73"/>
      <c r="B38" s="73"/>
      <c r="C38" s="73"/>
      <c r="D38" s="94"/>
      <c r="E38" s="74"/>
      <c r="F38" s="104"/>
      <c r="G38" s="104"/>
      <c r="H38" s="74"/>
      <c r="I38" s="72"/>
    </row>
    <row r="39" spans="1:9" s="75" customFormat="1" ht="15.75" x14ac:dyDescent="0.25">
      <c r="A39" s="73"/>
      <c r="B39" s="73"/>
      <c r="C39" s="73"/>
      <c r="D39" s="94"/>
      <c r="E39" s="74"/>
      <c r="F39" s="104"/>
      <c r="G39" s="104"/>
      <c r="H39" s="74"/>
      <c r="I39" s="72"/>
    </row>
    <row r="40" spans="1:9" s="75" customFormat="1" ht="15.75" x14ac:dyDescent="0.25">
      <c r="A40" s="76"/>
      <c r="B40" s="73"/>
      <c r="C40" s="76"/>
      <c r="D40" s="94"/>
      <c r="E40" s="74"/>
      <c r="F40" s="104"/>
      <c r="G40" s="104"/>
      <c r="H40" s="74"/>
      <c r="I40" s="72"/>
    </row>
    <row r="41" spans="1:9" s="75" customFormat="1" ht="15.75" x14ac:dyDescent="0.25">
      <c r="A41" s="77" t="s">
        <v>143</v>
      </c>
      <c r="B41" s="77"/>
      <c r="C41" s="77" t="s">
        <v>143</v>
      </c>
      <c r="D41" s="94"/>
      <c r="E41" s="74"/>
      <c r="F41" s="104"/>
      <c r="G41" s="104"/>
      <c r="H41" s="74"/>
      <c r="I41" s="72"/>
    </row>
  </sheetData>
  <mergeCells count="14">
    <mergeCell ref="D7:E7"/>
    <mergeCell ref="F7:H7"/>
    <mergeCell ref="A2:H3"/>
    <mergeCell ref="D4:E4"/>
    <mergeCell ref="F4:H4"/>
    <mergeCell ref="A6:B6"/>
    <mergeCell ref="D6:H6"/>
    <mergeCell ref="I25:I27"/>
    <mergeCell ref="D8:E8"/>
    <mergeCell ref="F8:H8"/>
    <mergeCell ref="H10:I10"/>
    <mergeCell ref="I11:I14"/>
    <mergeCell ref="I15:I20"/>
    <mergeCell ref="I21:I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2:R41"/>
  <sheetViews>
    <sheetView topLeftCell="A7" workbookViewId="0">
      <selection activeCell="D23" sqref="D23"/>
    </sheetView>
  </sheetViews>
  <sheetFormatPr defaultColWidth="9.28515625" defaultRowHeight="12.75" x14ac:dyDescent="0.25"/>
  <cols>
    <col min="1" max="1" width="22.5703125" style="44" customWidth="1"/>
    <col min="2" max="2" width="20.7109375" style="44" customWidth="1"/>
    <col min="3" max="3" width="39.5703125" style="44" customWidth="1"/>
    <col min="4" max="4" width="24.7109375" style="92" customWidth="1"/>
    <col min="5" max="5" width="12.5703125" style="9" customWidth="1"/>
    <col min="6" max="6" width="22" style="102" customWidth="1"/>
    <col min="7" max="7" width="23" style="102" customWidth="1"/>
    <col min="8" max="8" width="12.85546875" style="9" customWidth="1"/>
    <col min="9" max="9" width="12.42578125" style="163" customWidth="1"/>
    <col min="10" max="16384" width="9.28515625" style="8"/>
  </cols>
  <sheetData>
    <row r="2" spans="1:18" x14ac:dyDescent="0.25">
      <c r="A2" s="720" t="s">
        <v>6</v>
      </c>
      <c r="B2" s="720"/>
      <c r="C2" s="720"/>
      <c r="D2" s="720"/>
      <c r="E2" s="720"/>
      <c r="F2" s="720"/>
      <c r="G2" s="720"/>
      <c r="H2" s="720"/>
    </row>
    <row r="3" spans="1:18" x14ac:dyDescent="0.25">
      <c r="A3" s="720"/>
      <c r="B3" s="720"/>
      <c r="C3" s="720"/>
      <c r="D3" s="720"/>
      <c r="E3" s="720"/>
      <c r="F3" s="720"/>
      <c r="G3" s="720"/>
      <c r="H3" s="720"/>
    </row>
    <row r="4" spans="1:18" s="10" customFormat="1" ht="15" customHeight="1" x14ac:dyDescent="0.25">
      <c r="A4" s="46" t="s">
        <v>7</v>
      </c>
      <c r="B4" s="47">
        <v>2021</v>
      </c>
      <c r="C4" s="48" t="s">
        <v>8</v>
      </c>
      <c r="D4" s="721" t="s">
        <v>9</v>
      </c>
      <c r="E4" s="722"/>
      <c r="F4" s="723">
        <f>E28/100</f>
        <v>1</v>
      </c>
      <c r="G4" s="723"/>
      <c r="H4" s="723"/>
      <c r="I4" s="164"/>
    </row>
    <row r="6" spans="1:18" s="10" customFormat="1" ht="15" customHeight="1" x14ac:dyDescent="0.25">
      <c r="A6" s="724" t="s">
        <v>11</v>
      </c>
      <c r="B6" s="724"/>
      <c r="C6" s="49"/>
      <c r="D6" s="721" t="s">
        <v>10</v>
      </c>
      <c r="E6" s="725"/>
      <c r="F6" s="725"/>
      <c r="G6" s="725"/>
      <c r="H6" s="722"/>
      <c r="I6" s="164"/>
    </row>
    <row r="7" spans="1:18" s="10" customFormat="1" ht="15" customHeight="1" x14ac:dyDescent="0.25">
      <c r="A7" s="50" t="s">
        <v>12</v>
      </c>
      <c r="B7" s="51" t="s">
        <v>261</v>
      </c>
      <c r="C7" s="49"/>
      <c r="D7" s="737" t="s">
        <v>12</v>
      </c>
      <c r="E7" s="737"/>
      <c r="F7" s="729" t="s">
        <v>252</v>
      </c>
      <c r="G7" s="729"/>
      <c r="H7" s="729"/>
      <c r="I7" s="164"/>
    </row>
    <row r="8" spans="1:18" s="10" customFormat="1" ht="15" customHeight="1" x14ac:dyDescent="0.25">
      <c r="A8" s="52" t="s">
        <v>13</v>
      </c>
      <c r="B8" s="52" t="s">
        <v>262</v>
      </c>
      <c r="C8" s="49"/>
      <c r="D8" s="734" t="s">
        <v>13</v>
      </c>
      <c r="E8" s="734"/>
      <c r="F8" s="732" t="s">
        <v>259</v>
      </c>
      <c r="G8" s="732"/>
      <c r="H8" s="732"/>
      <c r="I8" s="164"/>
    </row>
    <row r="10" spans="1:18" s="44" customFormat="1" ht="25.5" x14ac:dyDescent="0.25">
      <c r="A10" s="162" t="s">
        <v>0</v>
      </c>
      <c r="B10" s="162" t="s">
        <v>1</v>
      </c>
      <c r="C10" s="162" t="s">
        <v>2</v>
      </c>
      <c r="D10" s="85" t="s">
        <v>124</v>
      </c>
      <c r="E10" s="162" t="s">
        <v>3</v>
      </c>
      <c r="F10" s="85" t="s">
        <v>14</v>
      </c>
      <c r="G10" s="96" t="s">
        <v>149</v>
      </c>
      <c r="H10" s="716" t="s">
        <v>5</v>
      </c>
      <c r="I10" s="717"/>
    </row>
    <row r="11" spans="1:18" s="26" customFormat="1" ht="15" customHeight="1" x14ac:dyDescent="0.25">
      <c r="A11" s="54" t="s">
        <v>21</v>
      </c>
      <c r="B11" s="54" t="s">
        <v>23</v>
      </c>
      <c r="C11" s="54" t="s">
        <v>24</v>
      </c>
      <c r="D11" s="84">
        <f>G11*12</f>
        <v>277686.12</v>
      </c>
      <c r="E11" s="37">
        <v>2</v>
      </c>
      <c r="F11" s="45">
        <f>G11*3</f>
        <v>69421.53</v>
      </c>
      <c r="G11" s="45">
        <v>23140.51</v>
      </c>
      <c r="H11" s="24" t="s">
        <v>109</v>
      </c>
      <c r="I11" s="713">
        <f>E14+E13+E12+E11</f>
        <v>11</v>
      </c>
    </row>
    <row r="12" spans="1:18" s="26" customFormat="1" x14ac:dyDescent="0.25">
      <c r="A12" s="54" t="s">
        <v>21</v>
      </c>
      <c r="B12" s="54" t="s">
        <v>22</v>
      </c>
      <c r="C12" s="54" t="s">
        <v>101</v>
      </c>
      <c r="D12" s="84">
        <f>G12*12</f>
        <v>186559.44</v>
      </c>
      <c r="E12" s="37">
        <v>2</v>
      </c>
      <c r="F12" s="45">
        <f>G12*3</f>
        <v>46639.86</v>
      </c>
      <c r="G12" s="45">
        <v>15546.62</v>
      </c>
      <c r="H12" s="24"/>
      <c r="I12" s="714"/>
    </row>
    <row r="13" spans="1:18" s="26" customFormat="1" x14ac:dyDescent="0.25">
      <c r="A13" s="54" t="s">
        <v>21</v>
      </c>
      <c r="B13" s="54" t="s">
        <v>56</v>
      </c>
      <c r="C13" s="54" t="s">
        <v>63</v>
      </c>
      <c r="D13" s="84">
        <f>D11+D12</f>
        <v>464245.56</v>
      </c>
      <c r="E13" s="37">
        <v>2</v>
      </c>
      <c r="F13" s="45">
        <f>F12+F11</f>
        <v>116061.39</v>
      </c>
      <c r="G13" s="45">
        <f>G11+G12</f>
        <v>38687.129999999997</v>
      </c>
      <c r="H13" s="24"/>
      <c r="I13" s="714"/>
    </row>
    <row r="14" spans="1:18" s="26" customFormat="1" x14ac:dyDescent="0.25">
      <c r="A14" s="54" t="s">
        <v>21</v>
      </c>
      <c r="B14" s="54" t="s">
        <v>107</v>
      </c>
      <c r="C14" s="54" t="s">
        <v>125</v>
      </c>
      <c r="D14" s="84">
        <f>G14*12</f>
        <v>246203.64</v>
      </c>
      <c r="E14" s="37">
        <v>5</v>
      </c>
      <c r="F14" s="45">
        <f>G14*3</f>
        <v>61550.91</v>
      </c>
      <c r="G14" s="45">
        <v>20516.97</v>
      </c>
      <c r="H14" s="24"/>
      <c r="I14" s="714"/>
    </row>
    <row r="15" spans="1:18" s="26" customFormat="1" ht="61.5" customHeight="1" x14ac:dyDescent="0.25">
      <c r="A15" s="55" t="s">
        <v>15</v>
      </c>
      <c r="B15" s="56" t="s">
        <v>18</v>
      </c>
      <c r="C15" s="55" t="s">
        <v>75</v>
      </c>
      <c r="D15" s="86" t="s">
        <v>163</v>
      </c>
      <c r="E15" s="32">
        <v>15</v>
      </c>
      <c r="F15" s="86" t="s">
        <v>163</v>
      </c>
      <c r="G15" s="86" t="s">
        <v>165</v>
      </c>
      <c r="H15" s="25" t="s">
        <v>109</v>
      </c>
      <c r="I15" s="713">
        <f>E15+E16+E17+E18+E19+E20</f>
        <v>70</v>
      </c>
    </row>
    <row r="16" spans="1:18" s="26" customFormat="1" ht="51" x14ac:dyDescent="0.25">
      <c r="A16" s="55" t="s">
        <v>15</v>
      </c>
      <c r="B16" s="56" t="s">
        <v>18</v>
      </c>
      <c r="C16" s="55" t="s">
        <v>76</v>
      </c>
      <c r="D16" s="86" t="s">
        <v>162</v>
      </c>
      <c r="E16" s="32">
        <v>15</v>
      </c>
      <c r="F16" s="86" t="s">
        <v>164</v>
      </c>
      <c r="G16" s="86" t="s">
        <v>166</v>
      </c>
      <c r="H16" s="25"/>
      <c r="I16" s="714"/>
      <c r="N16" s="27"/>
      <c r="O16" s="27"/>
      <c r="P16" s="27"/>
      <c r="Q16" s="27"/>
      <c r="R16" s="27"/>
    </row>
    <row r="17" spans="1:9" s="26" customFormat="1" ht="25.5" x14ac:dyDescent="0.25">
      <c r="A17" s="55" t="s">
        <v>15</v>
      </c>
      <c r="B17" s="55" t="s">
        <v>61</v>
      </c>
      <c r="C17" s="55" t="s">
        <v>102</v>
      </c>
      <c r="D17" s="86" t="s">
        <v>249</v>
      </c>
      <c r="E17" s="32">
        <v>10</v>
      </c>
      <c r="F17" s="86" t="s">
        <v>250</v>
      </c>
      <c r="G17" s="86" t="s">
        <v>251</v>
      </c>
      <c r="H17" s="25"/>
      <c r="I17" s="714"/>
    </row>
    <row r="18" spans="1:9" s="26" customFormat="1" x14ac:dyDescent="0.25">
      <c r="A18" s="55" t="s">
        <v>15</v>
      </c>
      <c r="B18" s="55" t="s">
        <v>205</v>
      </c>
      <c r="C18" s="55" t="s">
        <v>207</v>
      </c>
      <c r="D18" s="86" t="s">
        <v>204</v>
      </c>
      <c r="E18" s="32">
        <v>10</v>
      </c>
      <c r="F18" s="86" t="s">
        <v>204</v>
      </c>
      <c r="G18" s="86" t="s">
        <v>204</v>
      </c>
      <c r="H18" s="25"/>
      <c r="I18" s="714"/>
    </row>
    <row r="19" spans="1:9" s="26" customFormat="1" x14ac:dyDescent="0.25">
      <c r="A19" s="55" t="s">
        <v>15</v>
      </c>
      <c r="B19" s="55" t="s">
        <v>205</v>
      </c>
      <c r="C19" s="55" t="s">
        <v>208</v>
      </c>
      <c r="D19" s="86" t="s">
        <v>209</v>
      </c>
      <c r="E19" s="32">
        <v>10</v>
      </c>
      <c r="F19" s="86" t="s">
        <v>209</v>
      </c>
      <c r="G19" s="86" t="s">
        <v>209</v>
      </c>
      <c r="H19" s="25"/>
      <c r="I19" s="714"/>
    </row>
    <row r="20" spans="1:9" s="26" customFormat="1" x14ac:dyDescent="0.25">
      <c r="A20" s="55" t="s">
        <v>15</v>
      </c>
      <c r="B20" s="55" t="s">
        <v>206</v>
      </c>
      <c r="C20" s="55" t="s">
        <v>206</v>
      </c>
      <c r="D20" s="86" t="s">
        <v>204</v>
      </c>
      <c r="E20" s="32">
        <v>10</v>
      </c>
      <c r="F20" s="86" t="s">
        <v>204</v>
      </c>
      <c r="G20" s="86" t="s">
        <v>204</v>
      </c>
      <c r="H20" s="25"/>
      <c r="I20" s="715"/>
    </row>
    <row r="21" spans="1:9" s="26" customFormat="1" ht="25.5" x14ac:dyDescent="0.25">
      <c r="A21" s="59" t="s">
        <v>26</v>
      </c>
      <c r="B21" s="59" t="s">
        <v>28</v>
      </c>
      <c r="C21" s="59" t="s">
        <v>67</v>
      </c>
      <c r="D21" s="105">
        <v>1</v>
      </c>
      <c r="E21" s="33">
        <v>2</v>
      </c>
      <c r="F21" s="105">
        <v>1</v>
      </c>
      <c r="G21" s="105">
        <v>1</v>
      </c>
      <c r="H21" s="23" t="s">
        <v>109</v>
      </c>
      <c r="I21" s="718">
        <f>E21+E22+E23</f>
        <v>11</v>
      </c>
    </row>
    <row r="22" spans="1:9" s="26" customFormat="1" ht="33" customHeight="1" x14ac:dyDescent="0.25">
      <c r="A22" s="59" t="s">
        <v>26</v>
      </c>
      <c r="B22" s="59" t="s">
        <v>83</v>
      </c>
      <c r="C22" s="59" t="s">
        <v>65</v>
      </c>
      <c r="D22" s="105">
        <v>1</v>
      </c>
      <c r="E22" s="33">
        <v>2</v>
      </c>
      <c r="F22" s="105">
        <v>1</v>
      </c>
      <c r="G22" s="105">
        <v>1</v>
      </c>
      <c r="H22" s="23"/>
      <c r="I22" s="718"/>
    </row>
    <row r="23" spans="1:9" s="26" customFormat="1" ht="25.5" x14ac:dyDescent="0.25">
      <c r="A23" s="59" t="s">
        <v>26</v>
      </c>
      <c r="B23" s="59" t="s">
        <v>43</v>
      </c>
      <c r="C23" s="59" t="s">
        <v>118</v>
      </c>
      <c r="D23" s="105">
        <v>1</v>
      </c>
      <c r="E23" s="33">
        <v>7</v>
      </c>
      <c r="F23" s="105">
        <v>1</v>
      </c>
      <c r="G23" s="105">
        <v>1</v>
      </c>
      <c r="H23" s="23"/>
      <c r="I23" s="718"/>
    </row>
    <row r="24" spans="1:9" s="26" customFormat="1" ht="25.5" x14ac:dyDescent="0.25">
      <c r="A24" s="63" t="s">
        <v>4</v>
      </c>
      <c r="B24" s="64" t="s">
        <v>116</v>
      </c>
      <c r="C24" s="63" t="s">
        <v>115</v>
      </c>
      <c r="D24" s="90" t="s">
        <v>204</v>
      </c>
      <c r="E24" s="43">
        <v>2</v>
      </c>
      <c r="F24" s="100" t="s">
        <v>204</v>
      </c>
      <c r="G24" s="100" t="s">
        <v>204</v>
      </c>
      <c r="H24" s="41" t="s">
        <v>109</v>
      </c>
      <c r="I24" s="158">
        <f>E24</f>
        <v>2</v>
      </c>
    </row>
    <row r="25" spans="1:9" s="26" customFormat="1" ht="25.5" x14ac:dyDescent="0.25">
      <c r="A25" s="55" t="s">
        <v>34</v>
      </c>
      <c r="B25" s="56" t="s">
        <v>35</v>
      </c>
      <c r="C25" s="55" t="s">
        <v>93</v>
      </c>
      <c r="D25" s="88" t="s">
        <v>204</v>
      </c>
      <c r="E25" s="32">
        <v>2</v>
      </c>
      <c r="F25" s="97" t="s">
        <v>25</v>
      </c>
      <c r="G25" s="88" t="s">
        <v>204</v>
      </c>
      <c r="H25" s="25" t="s">
        <v>109</v>
      </c>
      <c r="I25" s="713">
        <f>E27+E26+E25</f>
        <v>6</v>
      </c>
    </row>
    <row r="26" spans="1:9" s="26" customFormat="1" ht="25.5" x14ac:dyDescent="0.25">
      <c r="A26" s="55" t="s">
        <v>34</v>
      </c>
      <c r="B26" s="56" t="s">
        <v>86</v>
      </c>
      <c r="C26" s="55" t="s">
        <v>41</v>
      </c>
      <c r="D26" s="88" t="s">
        <v>204</v>
      </c>
      <c r="E26" s="32">
        <v>2</v>
      </c>
      <c r="F26" s="97" t="s">
        <v>25</v>
      </c>
      <c r="G26" s="88" t="s">
        <v>204</v>
      </c>
      <c r="H26" s="25"/>
      <c r="I26" s="714"/>
    </row>
    <row r="27" spans="1:9" s="26" customFormat="1" ht="25.5" x14ac:dyDescent="0.25">
      <c r="A27" s="55" t="s">
        <v>34</v>
      </c>
      <c r="B27" s="56" t="s">
        <v>37</v>
      </c>
      <c r="C27" s="55" t="s">
        <v>39</v>
      </c>
      <c r="D27" s="88" t="s">
        <v>204</v>
      </c>
      <c r="E27" s="32">
        <v>2</v>
      </c>
      <c r="F27" s="97" t="s">
        <v>25</v>
      </c>
      <c r="G27" s="88" t="s">
        <v>204</v>
      </c>
      <c r="H27" s="25"/>
      <c r="I27" s="715"/>
    </row>
    <row r="28" spans="1:9" ht="15.75" x14ac:dyDescent="0.25">
      <c r="A28" s="65"/>
      <c r="B28" s="65"/>
      <c r="C28" s="65"/>
      <c r="D28" s="91"/>
      <c r="E28" s="22">
        <f>SUM(E11:E27)</f>
        <v>100</v>
      </c>
      <c r="F28" s="101"/>
      <c r="G28" s="101"/>
      <c r="H28" s="20"/>
      <c r="I28" s="165">
        <f>SUM(I11:I26)</f>
        <v>100</v>
      </c>
    </row>
    <row r="30" spans="1:9" x14ac:dyDescent="0.25">
      <c r="C30" s="66"/>
      <c r="H30" s="8"/>
    </row>
    <row r="31" spans="1:9" s="72" customFormat="1" ht="47.25" x14ac:dyDescent="0.25">
      <c r="A31" s="70" t="s">
        <v>260</v>
      </c>
      <c r="B31" s="70"/>
      <c r="C31" s="70" t="s">
        <v>141</v>
      </c>
      <c r="D31" s="93"/>
      <c r="E31" s="71"/>
      <c r="F31" s="103"/>
      <c r="G31" s="103"/>
      <c r="H31" s="71"/>
      <c r="I31" s="71"/>
    </row>
    <row r="32" spans="1:9" s="75" customFormat="1" ht="15.75" x14ac:dyDescent="0.25">
      <c r="A32" s="77"/>
      <c r="B32" s="73"/>
      <c r="C32" s="73"/>
      <c r="D32" s="94"/>
      <c r="E32" s="74"/>
      <c r="F32" s="104"/>
      <c r="G32" s="104"/>
      <c r="H32" s="74"/>
      <c r="I32" s="71"/>
    </row>
    <row r="33" spans="1:9" s="75" customFormat="1" ht="15.75" x14ac:dyDescent="0.25">
      <c r="A33" s="73"/>
      <c r="B33" s="73"/>
      <c r="C33" s="73"/>
      <c r="D33" s="94"/>
      <c r="E33" s="74"/>
      <c r="F33" s="104"/>
      <c r="G33" s="104"/>
      <c r="H33" s="74"/>
      <c r="I33" s="71"/>
    </row>
    <row r="34" spans="1:9" s="75" customFormat="1" ht="15.75" x14ac:dyDescent="0.25">
      <c r="A34" s="73"/>
      <c r="B34" s="73"/>
      <c r="C34" s="73"/>
      <c r="D34" s="94"/>
      <c r="E34" s="74"/>
      <c r="F34" s="104"/>
      <c r="G34" s="104"/>
      <c r="H34" s="74"/>
      <c r="I34" s="71"/>
    </row>
    <row r="35" spans="1:9" s="75" customFormat="1" ht="15.75" x14ac:dyDescent="0.25">
      <c r="A35" s="76"/>
      <c r="B35" s="73"/>
      <c r="C35" s="76"/>
      <c r="D35" s="94"/>
      <c r="E35" s="74"/>
      <c r="F35" s="104"/>
      <c r="G35" s="104"/>
      <c r="H35" s="74"/>
      <c r="I35" s="71"/>
    </row>
    <row r="36" spans="1:9" s="75" customFormat="1" ht="15.75" x14ac:dyDescent="0.25">
      <c r="A36" s="72" t="s">
        <v>263</v>
      </c>
      <c r="B36" s="72"/>
      <c r="C36" s="72" t="s">
        <v>144</v>
      </c>
      <c r="D36" s="94"/>
      <c r="E36" s="74"/>
      <c r="F36" s="104"/>
      <c r="G36" s="104"/>
      <c r="H36" s="74"/>
      <c r="I36" s="71"/>
    </row>
    <row r="37" spans="1:9" s="75" customFormat="1" ht="15.75" x14ac:dyDescent="0.25">
      <c r="A37" s="77" t="s">
        <v>142</v>
      </c>
      <c r="B37" s="78"/>
      <c r="C37" s="79" t="s">
        <v>142</v>
      </c>
      <c r="D37" s="94"/>
      <c r="E37" s="74"/>
      <c r="F37" s="104"/>
      <c r="G37" s="104"/>
      <c r="H37" s="74"/>
      <c r="I37" s="71"/>
    </row>
    <row r="38" spans="1:9" s="75" customFormat="1" ht="15.75" x14ac:dyDescent="0.25">
      <c r="A38" s="73"/>
      <c r="B38" s="73"/>
      <c r="C38" s="73"/>
      <c r="D38" s="94"/>
      <c r="E38" s="74"/>
      <c r="F38" s="104"/>
      <c r="G38" s="104"/>
      <c r="H38" s="74"/>
      <c r="I38" s="71"/>
    </row>
    <row r="39" spans="1:9" s="75" customFormat="1" ht="15.75" x14ac:dyDescent="0.25">
      <c r="A39" s="73"/>
      <c r="B39" s="73"/>
      <c r="C39" s="73"/>
      <c r="D39" s="94"/>
      <c r="E39" s="74"/>
      <c r="F39" s="104"/>
      <c r="G39" s="104"/>
      <c r="H39" s="74"/>
      <c r="I39" s="71"/>
    </row>
    <row r="40" spans="1:9" s="75" customFormat="1" ht="15.75" x14ac:dyDescent="0.25">
      <c r="A40" s="76"/>
      <c r="B40" s="73"/>
      <c r="C40" s="76"/>
      <c r="D40" s="94"/>
      <c r="E40" s="74"/>
      <c r="F40" s="104"/>
      <c r="G40" s="104"/>
      <c r="H40" s="74"/>
      <c r="I40" s="71"/>
    </row>
    <row r="41" spans="1:9" s="75" customFormat="1" ht="15.75" x14ac:dyDescent="0.25">
      <c r="A41" s="77" t="s">
        <v>143</v>
      </c>
      <c r="B41" s="77"/>
      <c r="C41" s="77" t="s">
        <v>143</v>
      </c>
      <c r="D41" s="94"/>
      <c r="E41" s="74"/>
      <c r="F41" s="104"/>
      <c r="G41" s="104"/>
      <c r="H41" s="74"/>
      <c r="I41" s="71"/>
    </row>
  </sheetData>
  <mergeCells count="14">
    <mergeCell ref="D7:E7"/>
    <mergeCell ref="F7:H7"/>
    <mergeCell ref="A2:H3"/>
    <mergeCell ref="D4:E4"/>
    <mergeCell ref="F4:H4"/>
    <mergeCell ref="A6:B6"/>
    <mergeCell ref="D6:H6"/>
    <mergeCell ref="I25:I27"/>
    <mergeCell ref="D8:E8"/>
    <mergeCell ref="F8:H8"/>
    <mergeCell ref="H10:I10"/>
    <mergeCell ref="I11:I14"/>
    <mergeCell ref="I15:I20"/>
    <mergeCell ref="I21:I2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A4D22"/>
  </sheetPr>
  <dimension ref="B2:L54"/>
  <sheetViews>
    <sheetView topLeftCell="A10" zoomScale="89" zoomScaleNormal="89" workbookViewId="0">
      <selection activeCell="G12" sqref="G12:G39"/>
    </sheetView>
  </sheetViews>
  <sheetFormatPr defaultColWidth="9.28515625" defaultRowHeight="12.75" x14ac:dyDescent="0.25"/>
  <cols>
    <col min="1" max="1" width="1.42578125" style="8" customWidth="1"/>
    <col min="2" max="2" width="26.140625" style="44" customWidth="1"/>
    <col min="3" max="3" width="25.140625" style="44" customWidth="1"/>
    <col min="4" max="4" width="42.42578125" style="44" customWidth="1"/>
    <col min="5" max="5" width="16" style="102" bestFit="1" customWidth="1"/>
    <col min="6" max="6" width="13.140625" style="9" bestFit="1" customWidth="1"/>
    <col min="7" max="7" width="13.42578125" style="9" customWidth="1"/>
    <col min="8" max="8" width="14.28515625" style="9" customWidth="1"/>
    <col min="9" max="9" width="8.7109375" style="163" customWidth="1"/>
    <col min="10" max="16384" width="9.28515625" style="8"/>
  </cols>
  <sheetData>
    <row r="2" spans="2:12" x14ac:dyDescent="0.25">
      <c r="B2" s="720" t="s">
        <v>6</v>
      </c>
      <c r="C2" s="720"/>
      <c r="D2" s="720"/>
      <c r="E2" s="720"/>
      <c r="F2" s="720"/>
      <c r="G2" s="720"/>
      <c r="H2" s="720"/>
    </row>
    <row r="3" spans="2:12" x14ac:dyDescent="0.25">
      <c r="B3" s="720"/>
      <c r="C3" s="720"/>
      <c r="D3" s="720"/>
      <c r="E3" s="720"/>
      <c r="F3" s="720"/>
      <c r="G3" s="720"/>
      <c r="H3" s="720"/>
    </row>
    <row r="4" spans="2:12" s="10" customFormat="1" x14ac:dyDescent="0.25">
      <c r="B4" s="46" t="s">
        <v>7</v>
      </c>
      <c r="C4" s="47">
        <v>2021</v>
      </c>
      <c r="D4" s="48" t="s">
        <v>8</v>
      </c>
      <c r="E4" s="721" t="s">
        <v>9</v>
      </c>
      <c r="F4" s="722"/>
      <c r="G4" s="723">
        <f>F40/100</f>
        <v>1</v>
      </c>
      <c r="H4" s="723"/>
      <c r="I4" s="164"/>
    </row>
    <row r="6" spans="2:12" s="10" customFormat="1" x14ac:dyDescent="0.25">
      <c r="B6" s="743" t="s">
        <v>11</v>
      </c>
      <c r="C6" s="743"/>
      <c r="D6" s="49"/>
      <c r="E6" s="721" t="s">
        <v>10</v>
      </c>
      <c r="F6" s="725"/>
      <c r="G6" s="725"/>
      <c r="H6" s="722"/>
      <c r="I6" s="164"/>
    </row>
    <row r="7" spans="2:12" s="10" customFormat="1" x14ac:dyDescent="0.25">
      <c r="B7" s="50" t="s">
        <v>12</v>
      </c>
      <c r="C7" s="51" t="s">
        <v>270</v>
      </c>
      <c r="D7" s="49"/>
      <c r="E7" s="737" t="s">
        <v>12</v>
      </c>
      <c r="F7" s="737"/>
      <c r="G7" s="729" t="s">
        <v>272</v>
      </c>
      <c r="H7" s="729"/>
      <c r="I7" s="164"/>
    </row>
    <row r="8" spans="2:12" s="10" customFormat="1" x14ac:dyDescent="0.25">
      <c r="B8" s="52" t="s">
        <v>13</v>
      </c>
      <c r="C8" s="53" t="s">
        <v>271</v>
      </c>
      <c r="D8" s="49"/>
      <c r="E8" s="734" t="s">
        <v>13</v>
      </c>
      <c r="F8" s="734"/>
      <c r="G8" s="735" t="s">
        <v>273</v>
      </c>
      <c r="H8" s="735"/>
      <c r="I8" s="164"/>
    </row>
    <row r="10" spans="2:12" ht="25.5" x14ac:dyDescent="0.25">
      <c r="B10" s="80" t="s">
        <v>0</v>
      </c>
      <c r="C10" s="80" t="s">
        <v>1</v>
      </c>
      <c r="D10" s="80" t="s">
        <v>2</v>
      </c>
      <c r="E10" s="85" t="s">
        <v>124</v>
      </c>
      <c r="F10" s="17" t="s">
        <v>3</v>
      </c>
      <c r="G10" s="17" t="s">
        <v>14</v>
      </c>
      <c r="H10" s="716" t="s">
        <v>5</v>
      </c>
      <c r="I10" s="717"/>
    </row>
    <row r="11" spans="2:12" x14ac:dyDescent="0.25">
      <c r="B11" s="54" t="s">
        <v>21</v>
      </c>
      <c r="C11" s="54" t="s">
        <v>107</v>
      </c>
      <c r="D11" s="54" t="s">
        <v>125</v>
      </c>
      <c r="E11" s="84">
        <f>G11*4</f>
        <v>125197.6</v>
      </c>
      <c r="F11" s="37">
        <v>5</v>
      </c>
      <c r="G11" s="45">
        <v>31299.4</v>
      </c>
      <c r="H11" s="38" t="s">
        <v>269</v>
      </c>
      <c r="I11" s="172">
        <v>5</v>
      </c>
    </row>
    <row r="12" spans="2:12" s="26" customFormat="1" ht="51" x14ac:dyDescent="0.25">
      <c r="B12" s="55" t="s">
        <v>15</v>
      </c>
      <c r="C12" s="55" t="s">
        <v>60</v>
      </c>
      <c r="D12" s="55" t="s">
        <v>138</v>
      </c>
      <c r="E12" s="166" t="s">
        <v>204</v>
      </c>
      <c r="F12" s="32">
        <v>10</v>
      </c>
      <c r="G12" s="31" t="s">
        <v>25</v>
      </c>
      <c r="H12" s="31" t="s">
        <v>25</v>
      </c>
      <c r="I12" s="744">
        <f>F19+F18+F17+F16+F15+F14+F13+F12</f>
        <v>32</v>
      </c>
      <c r="L12" s="26">
        <f>10433.12*3</f>
        <v>31299.360000000001</v>
      </c>
    </row>
    <row r="13" spans="2:12" s="26" customFormat="1" ht="25.5" x14ac:dyDescent="0.25">
      <c r="B13" s="55" t="s">
        <v>15</v>
      </c>
      <c r="C13" s="55" t="s">
        <v>61</v>
      </c>
      <c r="D13" s="55" t="s">
        <v>139</v>
      </c>
      <c r="E13" s="166" t="s">
        <v>204</v>
      </c>
      <c r="F13" s="32">
        <v>3</v>
      </c>
      <c r="G13" s="31">
        <v>24</v>
      </c>
      <c r="H13" s="31" t="s">
        <v>25</v>
      </c>
      <c r="I13" s="714"/>
    </row>
    <row r="14" spans="2:12" s="26" customFormat="1" x14ac:dyDescent="0.25">
      <c r="B14" s="55" t="s">
        <v>15</v>
      </c>
      <c r="C14" s="55" t="s">
        <v>17</v>
      </c>
      <c r="D14" s="55" t="s">
        <v>264</v>
      </c>
      <c r="E14" s="166" t="s">
        <v>204</v>
      </c>
      <c r="F14" s="32">
        <v>3</v>
      </c>
      <c r="G14" s="31" t="s">
        <v>25</v>
      </c>
      <c r="H14" s="31" t="s">
        <v>25</v>
      </c>
      <c r="I14" s="714"/>
    </row>
    <row r="15" spans="2:12" s="26" customFormat="1" x14ac:dyDescent="0.25">
      <c r="B15" s="55" t="s">
        <v>15</v>
      </c>
      <c r="C15" s="55" t="s">
        <v>127</v>
      </c>
      <c r="D15" s="55" t="s">
        <v>96</v>
      </c>
      <c r="E15" s="166" t="s">
        <v>204</v>
      </c>
      <c r="F15" s="32">
        <v>3</v>
      </c>
      <c r="G15" s="31"/>
      <c r="H15" s="31"/>
      <c r="I15" s="714"/>
    </row>
    <row r="16" spans="2:12" s="26" customFormat="1" ht="25.5" x14ac:dyDescent="0.25">
      <c r="B16" s="55" t="s">
        <v>15</v>
      </c>
      <c r="C16" s="55" t="s">
        <v>135</v>
      </c>
      <c r="D16" s="55" t="s">
        <v>140</v>
      </c>
      <c r="E16" s="166" t="s">
        <v>204</v>
      </c>
      <c r="F16" s="32">
        <v>3</v>
      </c>
      <c r="G16" s="31" t="s">
        <v>25</v>
      </c>
      <c r="H16" s="31" t="s">
        <v>25</v>
      </c>
      <c r="I16" s="714"/>
    </row>
    <row r="17" spans="2:9" s="26" customFormat="1" x14ac:dyDescent="0.25">
      <c r="B17" s="55" t="s">
        <v>15</v>
      </c>
      <c r="C17" s="55" t="s">
        <v>19</v>
      </c>
      <c r="D17" s="55" t="s">
        <v>278</v>
      </c>
      <c r="E17" s="166" t="s">
        <v>204</v>
      </c>
      <c r="F17" s="32">
        <v>3</v>
      </c>
      <c r="G17" s="31" t="s">
        <v>25</v>
      </c>
      <c r="H17" s="31" t="s">
        <v>25</v>
      </c>
      <c r="I17" s="714"/>
    </row>
    <row r="18" spans="2:9" s="26" customFormat="1" x14ac:dyDescent="0.25">
      <c r="B18" s="55" t="s">
        <v>15</v>
      </c>
      <c r="C18" s="55" t="s">
        <v>16</v>
      </c>
      <c r="D18" s="55" t="s">
        <v>277</v>
      </c>
      <c r="E18" s="166" t="s">
        <v>204</v>
      </c>
      <c r="F18" s="32">
        <v>4</v>
      </c>
      <c r="G18" s="31" t="s">
        <v>25</v>
      </c>
      <c r="H18" s="31" t="s">
        <v>25</v>
      </c>
      <c r="I18" s="714"/>
    </row>
    <row r="19" spans="2:9" s="26" customFormat="1" ht="25.5" x14ac:dyDescent="0.25">
      <c r="B19" s="55" t="s">
        <v>15</v>
      </c>
      <c r="C19" s="55" t="s">
        <v>137</v>
      </c>
      <c r="D19" s="55" t="s">
        <v>136</v>
      </c>
      <c r="E19" s="166" t="s">
        <v>204</v>
      </c>
      <c r="F19" s="32">
        <v>3</v>
      </c>
      <c r="G19" s="31" t="s">
        <v>25</v>
      </c>
      <c r="H19" s="31" t="s">
        <v>25</v>
      </c>
      <c r="I19" s="715"/>
    </row>
    <row r="20" spans="2:9" s="26" customFormat="1" x14ac:dyDescent="0.25">
      <c r="B20" s="57" t="s">
        <v>29</v>
      </c>
      <c r="C20" s="58" t="s">
        <v>29</v>
      </c>
      <c r="D20" s="58" t="s">
        <v>131</v>
      </c>
      <c r="E20" s="167">
        <v>250</v>
      </c>
      <c r="F20" s="35">
        <v>5</v>
      </c>
      <c r="G20" s="36">
        <v>63</v>
      </c>
      <c r="H20" s="36" t="s">
        <v>25</v>
      </c>
      <c r="I20" s="713">
        <f>F25+F24+F23+F22+F21+F20</f>
        <v>20</v>
      </c>
    </row>
    <row r="21" spans="2:9" s="26" customFormat="1" x14ac:dyDescent="0.25">
      <c r="B21" s="57" t="s">
        <v>29</v>
      </c>
      <c r="C21" s="58" t="s">
        <v>29</v>
      </c>
      <c r="D21" s="57" t="s">
        <v>132</v>
      </c>
      <c r="E21" s="167">
        <v>200</v>
      </c>
      <c r="F21" s="35">
        <v>5</v>
      </c>
      <c r="G21" s="36">
        <v>50</v>
      </c>
      <c r="H21" s="36" t="s">
        <v>25</v>
      </c>
      <c r="I21" s="714"/>
    </row>
    <row r="22" spans="2:9" s="26" customFormat="1" ht="25.5" x14ac:dyDescent="0.25">
      <c r="B22" s="57" t="s">
        <v>29</v>
      </c>
      <c r="C22" s="57" t="s">
        <v>57</v>
      </c>
      <c r="D22" s="57" t="s">
        <v>134</v>
      </c>
      <c r="E22" s="167" t="s">
        <v>204</v>
      </c>
      <c r="F22" s="35">
        <v>2</v>
      </c>
      <c r="G22" s="36" t="s">
        <v>25</v>
      </c>
      <c r="H22" s="36" t="s">
        <v>25</v>
      </c>
      <c r="I22" s="714"/>
    </row>
    <row r="23" spans="2:9" s="26" customFormat="1" ht="25.5" x14ac:dyDescent="0.25">
      <c r="B23" s="57"/>
      <c r="C23" s="57" t="s">
        <v>58</v>
      </c>
      <c r="D23" s="57" t="s">
        <v>133</v>
      </c>
      <c r="E23" s="167">
        <v>12</v>
      </c>
      <c r="F23" s="35">
        <v>4</v>
      </c>
      <c r="G23" s="36" t="s">
        <v>25</v>
      </c>
      <c r="H23" s="36" t="s">
        <v>25</v>
      </c>
      <c r="I23" s="714"/>
    </row>
    <row r="24" spans="2:9" s="26" customFormat="1" ht="25.5" x14ac:dyDescent="0.25">
      <c r="B24" s="57" t="s">
        <v>29</v>
      </c>
      <c r="C24" s="57" t="s">
        <v>129</v>
      </c>
      <c r="D24" s="57" t="s">
        <v>268</v>
      </c>
      <c r="E24" s="167">
        <v>25</v>
      </c>
      <c r="F24" s="35">
        <v>2</v>
      </c>
      <c r="G24" s="36">
        <v>6.25</v>
      </c>
      <c r="H24" s="36" t="s">
        <v>25</v>
      </c>
      <c r="I24" s="714"/>
    </row>
    <row r="25" spans="2:9" s="26" customFormat="1" x14ac:dyDescent="0.25">
      <c r="B25" s="57" t="s">
        <v>29</v>
      </c>
      <c r="C25" s="57" t="s">
        <v>16</v>
      </c>
      <c r="D25" s="57" t="s">
        <v>130</v>
      </c>
      <c r="E25" s="167">
        <v>40</v>
      </c>
      <c r="F25" s="35">
        <v>2</v>
      </c>
      <c r="G25" s="36">
        <v>10</v>
      </c>
      <c r="H25" s="36" t="s">
        <v>25</v>
      </c>
      <c r="I25" s="715"/>
    </row>
    <row r="26" spans="2:9" s="26" customFormat="1" ht="25.5" x14ac:dyDescent="0.25">
      <c r="B26" s="173" t="s">
        <v>26</v>
      </c>
      <c r="C26" s="173" t="s">
        <v>120</v>
      </c>
      <c r="D26" s="173" t="s">
        <v>121</v>
      </c>
      <c r="E26" s="174">
        <v>12</v>
      </c>
      <c r="F26" s="175">
        <v>2</v>
      </c>
      <c r="G26" s="176">
        <v>3</v>
      </c>
      <c r="H26" s="176" t="s">
        <v>25</v>
      </c>
      <c r="I26" s="713">
        <f>F33+F32+F31+F30+F29+F27+F26+F28</f>
        <v>21</v>
      </c>
    </row>
    <row r="27" spans="2:9" s="26" customFormat="1" ht="38.25" x14ac:dyDescent="0.25">
      <c r="B27" s="173" t="s">
        <v>26</v>
      </c>
      <c r="C27" s="173" t="s">
        <v>128</v>
      </c>
      <c r="D27" s="173" t="s">
        <v>122</v>
      </c>
      <c r="E27" s="174">
        <v>12</v>
      </c>
      <c r="F27" s="175">
        <v>1</v>
      </c>
      <c r="G27" s="176">
        <v>3</v>
      </c>
      <c r="H27" s="176" t="s">
        <v>25</v>
      </c>
      <c r="I27" s="714"/>
    </row>
    <row r="28" spans="2:9" s="26" customFormat="1" ht="38.25" x14ac:dyDescent="0.25">
      <c r="B28" s="173" t="s">
        <v>26</v>
      </c>
      <c r="C28" s="173" t="s">
        <v>279</v>
      </c>
      <c r="D28" s="173" t="s">
        <v>280</v>
      </c>
      <c r="E28" s="174" t="s">
        <v>204</v>
      </c>
      <c r="F28" s="175">
        <v>5</v>
      </c>
      <c r="G28" s="176" t="s">
        <v>25</v>
      </c>
      <c r="H28" s="176" t="s">
        <v>25</v>
      </c>
      <c r="I28" s="714"/>
    </row>
    <row r="29" spans="2:9" s="26" customFormat="1" ht="38.25" x14ac:dyDescent="0.25">
      <c r="B29" s="173" t="s">
        <v>26</v>
      </c>
      <c r="C29" s="173" t="s">
        <v>27</v>
      </c>
      <c r="D29" s="173" t="s">
        <v>112</v>
      </c>
      <c r="E29" s="174">
        <v>35</v>
      </c>
      <c r="F29" s="175">
        <v>5</v>
      </c>
      <c r="G29" s="176">
        <v>9</v>
      </c>
      <c r="H29" s="176" t="s">
        <v>25</v>
      </c>
      <c r="I29" s="714"/>
    </row>
    <row r="30" spans="2:9" s="26" customFormat="1" ht="25.5" x14ac:dyDescent="0.25">
      <c r="B30" s="173" t="s">
        <v>26</v>
      </c>
      <c r="C30" s="173" t="s">
        <v>28</v>
      </c>
      <c r="D30" s="173" t="s">
        <v>67</v>
      </c>
      <c r="E30" s="177" t="s">
        <v>204</v>
      </c>
      <c r="F30" s="175">
        <v>2</v>
      </c>
      <c r="G30" s="176" t="s">
        <v>25</v>
      </c>
      <c r="H30" s="176" t="s">
        <v>25</v>
      </c>
      <c r="I30" s="714"/>
    </row>
    <row r="31" spans="2:9" s="26" customFormat="1" ht="25.5" x14ac:dyDescent="0.25">
      <c r="B31" s="173" t="s">
        <v>26</v>
      </c>
      <c r="C31" s="173" t="s">
        <v>83</v>
      </c>
      <c r="D31" s="173" t="s">
        <v>65</v>
      </c>
      <c r="E31" s="177" t="s">
        <v>204</v>
      </c>
      <c r="F31" s="175">
        <v>2</v>
      </c>
      <c r="G31" s="176" t="s">
        <v>25</v>
      </c>
      <c r="H31" s="176" t="s">
        <v>25</v>
      </c>
      <c r="I31" s="714"/>
    </row>
    <row r="32" spans="2:9" s="26" customFormat="1" ht="25.5" x14ac:dyDescent="0.25">
      <c r="B32" s="173" t="s">
        <v>26</v>
      </c>
      <c r="C32" s="173" t="s">
        <v>43</v>
      </c>
      <c r="D32" s="173" t="s">
        <v>118</v>
      </c>
      <c r="E32" s="177" t="s">
        <v>204</v>
      </c>
      <c r="F32" s="175">
        <v>2</v>
      </c>
      <c r="G32" s="176" t="s">
        <v>25</v>
      </c>
      <c r="H32" s="176" t="s">
        <v>25</v>
      </c>
      <c r="I32" s="714"/>
    </row>
    <row r="33" spans="2:9" s="26" customFormat="1" ht="38.25" x14ac:dyDescent="0.25">
      <c r="B33" s="173" t="s">
        <v>57</v>
      </c>
      <c r="C33" s="173" t="s">
        <v>87</v>
      </c>
      <c r="D33" s="173" t="s">
        <v>110</v>
      </c>
      <c r="E33" s="174">
        <v>8</v>
      </c>
      <c r="F33" s="175">
        <v>2</v>
      </c>
      <c r="G33" s="176">
        <f>E33/4</f>
        <v>2</v>
      </c>
      <c r="H33" s="176" t="s">
        <v>25</v>
      </c>
      <c r="I33" s="715"/>
    </row>
    <row r="34" spans="2:9" s="26" customFormat="1" ht="25.5" x14ac:dyDescent="0.25">
      <c r="B34" s="60" t="s">
        <v>30</v>
      </c>
      <c r="C34" s="61" t="s">
        <v>31</v>
      </c>
      <c r="D34" s="60" t="s">
        <v>119</v>
      </c>
      <c r="E34" s="170" t="s">
        <v>204</v>
      </c>
      <c r="F34" s="30">
        <v>5</v>
      </c>
      <c r="G34" s="29" t="s">
        <v>25</v>
      </c>
      <c r="H34" s="29" t="s">
        <v>25</v>
      </c>
      <c r="I34" s="713">
        <f>F34+F35</f>
        <v>7</v>
      </c>
    </row>
    <row r="35" spans="2:9" s="26" customFormat="1" ht="25.5" x14ac:dyDescent="0.25">
      <c r="B35" s="60" t="s">
        <v>30</v>
      </c>
      <c r="C35" s="61" t="s">
        <v>111</v>
      </c>
      <c r="D35" s="60" t="s">
        <v>123</v>
      </c>
      <c r="E35" s="170" t="s">
        <v>204</v>
      </c>
      <c r="F35" s="30">
        <v>2</v>
      </c>
      <c r="G35" s="29" t="s">
        <v>25</v>
      </c>
      <c r="H35" s="29" t="s">
        <v>25</v>
      </c>
      <c r="I35" s="715"/>
    </row>
    <row r="36" spans="2:9" s="26" customFormat="1" ht="25.5" x14ac:dyDescent="0.25">
      <c r="B36" s="63" t="s">
        <v>4</v>
      </c>
      <c r="C36" s="64" t="s">
        <v>116</v>
      </c>
      <c r="D36" s="63" t="s">
        <v>115</v>
      </c>
      <c r="E36" s="169" t="s">
        <v>204</v>
      </c>
      <c r="F36" s="43">
        <v>5</v>
      </c>
      <c r="G36" s="42" t="s">
        <v>25</v>
      </c>
      <c r="H36" s="42" t="s">
        <v>25</v>
      </c>
      <c r="I36" s="158">
        <f>F36</f>
        <v>5</v>
      </c>
    </row>
    <row r="37" spans="2:9" s="26" customFormat="1" ht="25.5" x14ac:dyDescent="0.25">
      <c r="B37" s="55" t="s">
        <v>34</v>
      </c>
      <c r="C37" s="56" t="s">
        <v>35</v>
      </c>
      <c r="D37" s="55" t="s">
        <v>93</v>
      </c>
      <c r="E37" s="166" t="s">
        <v>204</v>
      </c>
      <c r="F37" s="32">
        <v>5</v>
      </c>
      <c r="G37" s="31" t="s">
        <v>25</v>
      </c>
      <c r="H37" s="31" t="s">
        <v>25</v>
      </c>
      <c r="I37" s="155"/>
    </row>
    <row r="38" spans="2:9" s="26" customFormat="1" ht="25.5" x14ac:dyDescent="0.25">
      <c r="B38" s="55" t="s">
        <v>34</v>
      </c>
      <c r="C38" s="56" t="s">
        <v>86</v>
      </c>
      <c r="D38" s="55" t="s">
        <v>41</v>
      </c>
      <c r="E38" s="166" t="s">
        <v>204</v>
      </c>
      <c r="F38" s="32">
        <v>5</v>
      </c>
      <c r="G38" s="31" t="s">
        <v>25</v>
      </c>
      <c r="H38" s="31" t="s">
        <v>25</v>
      </c>
      <c r="I38" s="156"/>
    </row>
    <row r="39" spans="2:9" s="26" customFormat="1" ht="25.5" x14ac:dyDescent="0.25">
      <c r="B39" s="55" t="s">
        <v>34</v>
      </c>
      <c r="C39" s="56" t="s">
        <v>37</v>
      </c>
      <c r="D39" s="55" t="s">
        <v>39</v>
      </c>
      <c r="E39" s="166" t="s">
        <v>204</v>
      </c>
      <c r="F39" s="32">
        <v>5</v>
      </c>
      <c r="G39" s="31" t="s">
        <v>25</v>
      </c>
      <c r="H39" s="31" t="s">
        <v>25</v>
      </c>
      <c r="I39" s="157">
        <f>F39+F38+F37</f>
        <v>15</v>
      </c>
    </row>
    <row r="40" spans="2:9" ht="15.75" x14ac:dyDescent="0.25">
      <c r="B40" s="65"/>
      <c r="C40" s="65"/>
      <c r="D40" s="65"/>
      <c r="E40" s="168"/>
      <c r="F40" s="22">
        <f>SUM(F12:F39)</f>
        <v>100</v>
      </c>
      <c r="G40" s="20"/>
      <c r="H40" s="20"/>
      <c r="I40" s="171">
        <f>SUM(I12:I39)</f>
        <v>100</v>
      </c>
    </row>
    <row r="42" spans="2:9" x14ac:dyDescent="0.25">
      <c r="D42" s="66"/>
      <c r="H42" s="8"/>
    </row>
    <row r="43" spans="2:9" ht="47.25" x14ac:dyDescent="0.25">
      <c r="B43" s="77" t="s">
        <v>274</v>
      </c>
      <c r="D43" s="77" t="s">
        <v>276</v>
      </c>
    </row>
    <row r="44" spans="2:9" ht="15.75" x14ac:dyDescent="0.25">
      <c r="B44" s="73"/>
      <c r="D44" s="73"/>
    </row>
    <row r="45" spans="2:9" ht="15.75" x14ac:dyDescent="0.25">
      <c r="B45" s="73"/>
      <c r="D45" s="73"/>
    </row>
    <row r="46" spans="2:9" ht="15.75" x14ac:dyDescent="0.25">
      <c r="B46" s="73"/>
      <c r="D46" s="73"/>
    </row>
    <row r="47" spans="2:9" ht="15.75" x14ac:dyDescent="0.25">
      <c r="B47" s="76"/>
      <c r="D47" s="76"/>
    </row>
    <row r="48" spans="2:9" s="72" customFormat="1" ht="15.75" x14ac:dyDescent="0.25">
      <c r="B48" s="70" t="s">
        <v>275</v>
      </c>
      <c r="C48" s="70"/>
      <c r="D48" s="70" t="s">
        <v>144</v>
      </c>
      <c r="E48" s="103"/>
      <c r="F48" s="71"/>
      <c r="G48" s="71"/>
      <c r="H48" s="71"/>
      <c r="I48" s="71"/>
    </row>
    <row r="49" spans="2:4" ht="15.75" x14ac:dyDescent="0.25">
      <c r="B49" s="77" t="s">
        <v>142</v>
      </c>
      <c r="D49" s="79" t="s">
        <v>142</v>
      </c>
    </row>
    <row r="50" spans="2:4" ht="15.75" x14ac:dyDescent="0.25">
      <c r="B50" s="73"/>
      <c r="D50" s="73"/>
    </row>
    <row r="51" spans="2:4" ht="15.75" x14ac:dyDescent="0.25">
      <c r="B51" s="73"/>
      <c r="D51" s="73"/>
    </row>
    <row r="52" spans="2:4" ht="15.75" x14ac:dyDescent="0.25">
      <c r="B52" s="73"/>
      <c r="D52" s="73"/>
    </row>
    <row r="53" spans="2:4" ht="15.75" x14ac:dyDescent="0.25">
      <c r="B53" s="76"/>
      <c r="D53" s="76"/>
    </row>
    <row r="54" spans="2:4" ht="15.75" x14ac:dyDescent="0.25">
      <c r="B54" s="77" t="s">
        <v>143</v>
      </c>
      <c r="D54" s="77" t="s">
        <v>143</v>
      </c>
    </row>
  </sheetData>
  <mergeCells count="14">
    <mergeCell ref="I26:I33"/>
    <mergeCell ref="I34:I35"/>
    <mergeCell ref="E8:F8"/>
    <mergeCell ref="G8:H8"/>
    <mergeCell ref="H10:I10"/>
    <mergeCell ref="I12:I19"/>
    <mergeCell ref="I20:I25"/>
    <mergeCell ref="E7:F7"/>
    <mergeCell ref="G7:H7"/>
    <mergeCell ref="B2:H3"/>
    <mergeCell ref="E4:F4"/>
    <mergeCell ref="G4:H4"/>
    <mergeCell ref="B6:C6"/>
    <mergeCell ref="E6:H6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DA6C9B"/>
  </sheetPr>
  <dimension ref="A1:H66"/>
  <sheetViews>
    <sheetView workbookViewId="0">
      <selection activeCell="B16" sqref="B16"/>
    </sheetView>
  </sheetViews>
  <sheetFormatPr defaultRowHeight="15" x14ac:dyDescent="0.25"/>
  <cols>
    <col min="1" max="1" width="7.28515625" style="240" customWidth="1"/>
    <col min="2" max="2" width="47.140625" customWidth="1"/>
    <col min="3" max="3" width="25" customWidth="1"/>
    <col min="4" max="4" width="18.42578125" customWidth="1"/>
    <col min="5" max="5" width="21" customWidth="1"/>
    <col min="6" max="6" width="19.85546875" customWidth="1"/>
    <col min="7" max="7" width="18.85546875" customWidth="1"/>
  </cols>
  <sheetData>
    <row r="1" spans="1:8" ht="27.75" customHeight="1" thickBot="1" x14ac:dyDescent="0.35">
      <c r="A1" s="748" t="s">
        <v>354</v>
      </c>
      <c r="B1" s="749"/>
      <c r="C1" s="749"/>
      <c r="D1" s="749"/>
      <c r="E1" s="749"/>
      <c r="F1" s="749"/>
      <c r="G1" s="749"/>
    </row>
    <row r="2" spans="1:8" ht="15.75" thickBot="1" x14ac:dyDescent="0.3">
      <c r="A2" s="231"/>
      <c r="B2" s="261" t="s">
        <v>353</v>
      </c>
      <c r="C2" s="262" t="s">
        <v>287</v>
      </c>
      <c r="D2" s="263" t="s">
        <v>288</v>
      </c>
      <c r="E2" s="263" t="s">
        <v>289</v>
      </c>
      <c r="F2" s="263" t="s">
        <v>5</v>
      </c>
      <c r="G2" s="263" t="s">
        <v>290</v>
      </c>
      <c r="H2" s="183"/>
    </row>
    <row r="3" spans="1:8" ht="15.75" thickBot="1" x14ac:dyDescent="0.3">
      <c r="A3" s="232">
        <v>1</v>
      </c>
      <c r="B3" s="184" t="s">
        <v>291</v>
      </c>
      <c r="C3" s="185" t="s">
        <v>292</v>
      </c>
      <c r="D3" s="186"/>
      <c r="E3" s="186"/>
      <c r="F3" s="186"/>
      <c r="G3" s="243">
        <v>0.25</v>
      </c>
      <c r="H3" s="183"/>
    </row>
    <row r="4" spans="1:8" ht="27.75" customHeight="1" thickBot="1" x14ac:dyDescent="0.3">
      <c r="A4" s="232"/>
      <c r="B4" s="187" t="s">
        <v>293</v>
      </c>
      <c r="C4" s="188"/>
      <c r="D4" s="189" t="s">
        <v>294</v>
      </c>
      <c r="E4" s="190">
        <v>1</v>
      </c>
      <c r="F4" s="189" t="s">
        <v>109</v>
      </c>
      <c r="G4" s="191"/>
      <c r="H4" s="183"/>
    </row>
    <row r="5" spans="1:8" ht="16.5" customHeight="1" thickBot="1" x14ac:dyDescent="0.3">
      <c r="A5" s="232"/>
      <c r="B5" s="187" t="s">
        <v>295</v>
      </c>
      <c r="C5" s="188"/>
      <c r="D5" s="189" t="s">
        <v>294</v>
      </c>
      <c r="E5" s="192"/>
      <c r="F5" s="189" t="s">
        <v>296</v>
      </c>
      <c r="G5" s="189"/>
      <c r="H5" s="183"/>
    </row>
    <row r="6" spans="1:8" ht="18.75" customHeight="1" thickBot="1" x14ac:dyDescent="0.3">
      <c r="A6" s="232"/>
      <c r="B6" s="193" t="s">
        <v>297</v>
      </c>
      <c r="C6" s="188"/>
      <c r="D6" s="189" t="s">
        <v>294</v>
      </c>
      <c r="E6" s="192"/>
      <c r="F6" s="189" t="s">
        <v>149</v>
      </c>
      <c r="G6" s="189"/>
      <c r="H6" s="183"/>
    </row>
    <row r="7" spans="1:8" ht="22.5" customHeight="1" thickBot="1" x14ac:dyDescent="0.3">
      <c r="A7" s="232"/>
      <c r="B7" s="194" t="s">
        <v>298</v>
      </c>
      <c r="C7" s="188"/>
      <c r="D7" s="189" t="s">
        <v>294</v>
      </c>
      <c r="E7" s="192"/>
      <c r="F7" s="189" t="s">
        <v>149</v>
      </c>
      <c r="G7" s="189"/>
      <c r="H7" s="183"/>
    </row>
    <row r="8" spans="1:8" ht="13.5" customHeight="1" thickBot="1" x14ac:dyDescent="0.3">
      <c r="A8" s="232"/>
      <c r="B8" s="195" t="s">
        <v>299</v>
      </c>
      <c r="C8" s="188"/>
      <c r="D8" s="189" t="s">
        <v>300</v>
      </c>
      <c r="E8" s="192"/>
      <c r="F8" s="189" t="s">
        <v>301</v>
      </c>
      <c r="G8" s="189"/>
      <c r="H8" s="183"/>
    </row>
    <row r="9" spans="1:8" ht="14.25" customHeight="1" thickBot="1" x14ac:dyDescent="0.3">
      <c r="A9" s="232"/>
      <c r="B9" s="193" t="s">
        <v>302</v>
      </c>
      <c r="C9" s="188"/>
      <c r="D9" s="189" t="s">
        <v>294</v>
      </c>
      <c r="E9" s="192"/>
      <c r="F9" s="189" t="s">
        <v>296</v>
      </c>
      <c r="G9" s="189"/>
      <c r="H9" s="183"/>
    </row>
    <row r="10" spans="1:8" ht="14.25" customHeight="1" thickBot="1" x14ac:dyDescent="0.3">
      <c r="A10" s="232"/>
      <c r="B10" s="196" t="s">
        <v>303</v>
      </c>
      <c r="C10" s="188"/>
      <c r="D10" s="189" t="s">
        <v>304</v>
      </c>
      <c r="E10" s="192"/>
      <c r="F10" s="189" t="s">
        <v>305</v>
      </c>
      <c r="G10" s="189"/>
      <c r="H10" s="183"/>
    </row>
    <row r="11" spans="1:8" ht="15.75" customHeight="1" thickBot="1" x14ac:dyDescent="0.3">
      <c r="A11" s="232"/>
      <c r="B11" s="194" t="s">
        <v>306</v>
      </c>
      <c r="C11" s="188"/>
      <c r="D11" s="189" t="s">
        <v>304</v>
      </c>
      <c r="E11" s="192"/>
      <c r="F11" s="189"/>
      <c r="G11" s="189"/>
      <c r="H11" s="183"/>
    </row>
    <row r="12" spans="1:8" ht="15.75" thickBot="1" x14ac:dyDescent="0.3">
      <c r="A12" s="232">
        <v>2</v>
      </c>
      <c r="B12" s="248" t="s">
        <v>15</v>
      </c>
      <c r="C12" s="249" t="s">
        <v>147</v>
      </c>
      <c r="D12" s="247"/>
      <c r="E12" s="247"/>
      <c r="F12" s="247"/>
      <c r="G12" s="250">
        <v>0.1</v>
      </c>
      <c r="H12" s="183"/>
    </row>
    <row r="13" spans="1:8" ht="15.75" thickBot="1" x14ac:dyDescent="0.3">
      <c r="A13" s="232"/>
      <c r="B13" s="197" t="s">
        <v>307</v>
      </c>
      <c r="C13" s="198"/>
      <c r="D13" s="189" t="s">
        <v>294</v>
      </c>
      <c r="E13" s="199"/>
      <c r="F13" s="189" t="s">
        <v>305</v>
      </c>
      <c r="G13" s="189"/>
      <c r="H13" s="183"/>
    </row>
    <row r="14" spans="1:8" ht="15.75" thickBot="1" x14ac:dyDescent="0.3">
      <c r="A14" s="232"/>
      <c r="B14" s="200" t="s">
        <v>308</v>
      </c>
      <c r="C14" s="198"/>
      <c r="D14" s="189" t="s">
        <v>294</v>
      </c>
      <c r="E14" s="199"/>
      <c r="F14" s="189" t="s">
        <v>149</v>
      </c>
      <c r="G14" s="189"/>
      <c r="H14" s="183"/>
    </row>
    <row r="15" spans="1:8" ht="15.75" thickBot="1" x14ac:dyDescent="0.3">
      <c r="A15" s="232"/>
      <c r="B15" s="201" t="s">
        <v>309</v>
      </c>
      <c r="C15" s="198"/>
      <c r="D15" s="189" t="s">
        <v>294</v>
      </c>
      <c r="E15" s="199"/>
      <c r="F15" s="189" t="s">
        <v>149</v>
      </c>
      <c r="G15" s="189"/>
      <c r="H15" s="183"/>
    </row>
    <row r="16" spans="1:8" ht="15.75" thickBot="1" x14ac:dyDescent="0.3">
      <c r="A16" s="232"/>
      <c r="B16" s="197" t="s">
        <v>310</v>
      </c>
      <c r="C16" s="198"/>
      <c r="D16" s="189" t="s">
        <v>294</v>
      </c>
      <c r="E16" s="199"/>
      <c r="F16" s="189" t="s">
        <v>149</v>
      </c>
      <c r="G16" s="189"/>
      <c r="H16" s="183"/>
    </row>
    <row r="17" spans="1:8" ht="15.75" thickBot="1" x14ac:dyDescent="0.3">
      <c r="A17" s="232"/>
      <c r="B17" s="197" t="s">
        <v>307</v>
      </c>
      <c r="C17" s="198"/>
      <c r="D17" s="189" t="s">
        <v>294</v>
      </c>
      <c r="E17" s="199"/>
      <c r="F17" s="189" t="s">
        <v>149</v>
      </c>
      <c r="G17" s="189"/>
      <c r="H17" s="183"/>
    </row>
    <row r="18" spans="1:8" ht="15.75" thickBot="1" x14ac:dyDescent="0.3">
      <c r="A18" s="232"/>
      <c r="B18" s="197" t="s">
        <v>311</v>
      </c>
      <c r="C18" s="198"/>
      <c r="D18" s="189"/>
      <c r="E18" s="192"/>
      <c r="F18" s="189"/>
      <c r="G18" s="189"/>
      <c r="H18" s="183"/>
    </row>
    <row r="19" spans="1:8" ht="15.75" thickBot="1" x14ac:dyDescent="0.3">
      <c r="A19" s="232">
        <v>3</v>
      </c>
      <c r="B19" s="202" t="s">
        <v>312</v>
      </c>
      <c r="C19" s="184" t="s">
        <v>147</v>
      </c>
      <c r="D19" s="186"/>
      <c r="E19" s="186"/>
      <c r="F19" s="186"/>
      <c r="G19" s="255">
        <v>0.2</v>
      </c>
      <c r="H19" s="183"/>
    </row>
    <row r="20" spans="1:8" ht="18.75" customHeight="1" thickBot="1" x14ac:dyDescent="0.3">
      <c r="A20" s="232"/>
      <c r="B20" s="203" t="s">
        <v>313</v>
      </c>
      <c r="C20" s="188"/>
      <c r="D20" s="189" t="s">
        <v>314</v>
      </c>
      <c r="E20" s="190">
        <v>1</v>
      </c>
      <c r="F20" s="189" t="s">
        <v>109</v>
      </c>
      <c r="G20" s="189"/>
      <c r="H20" s="183"/>
    </row>
    <row r="21" spans="1:8" ht="17.25" customHeight="1" thickBot="1" x14ac:dyDescent="0.3">
      <c r="A21" s="232"/>
      <c r="B21" s="750" t="s">
        <v>315</v>
      </c>
      <c r="C21" s="188"/>
      <c r="D21" s="189" t="s">
        <v>314</v>
      </c>
      <c r="E21" s="190">
        <v>1</v>
      </c>
      <c r="F21" s="189" t="s">
        <v>296</v>
      </c>
      <c r="G21" s="189"/>
      <c r="H21" s="183"/>
    </row>
    <row r="22" spans="1:8" ht="15.75" thickBot="1" x14ac:dyDescent="0.3">
      <c r="A22" s="232"/>
      <c r="B22" s="751"/>
      <c r="C22" s="188"/>
      <c r="D22" s="189" t="s">
        <v>314</v>
      </c>
      <c r="E22" s="192"/>
      <c r="F22" s="189" t="s">
        <v>296</v>
      </c>
      <c r="G22" s="189"/>
      <c r="H22" s="183"/>
    </row>
    <row r="23" spans="1:8" ht="15.75" thickBot="1" x14ac:dyDescent="0.3">
      <c r="A23" s="232"/>
      <c r="B23" s="203" t="s">
        <v>43</v>
      </c>
      <c r="C23" s="188"/>
      <c r="D23" s="189" t="s">
        <v>314</v>
      </c>
      <c r="E23" s="192"/>
      <c r="F23" s="189" t="s">
        <v>296</v>
      </c>
      <c r="G23" s="189"/>
      <c r="H23" s="183"/>
    </row>
    <row r="24" spans="1:8" ht="15.75" thickBot="1" x14ac:dyDescent="0.3">
      <c r="A24" s="232"/>
      <c r="B24" s="197" t="s">
        <v>38</v>
      </c>
      <c r="C24" s="198"/>
      <c r="D24" s="189" t="s">
        <v>316</v>
      </c>
      <c r="E24" s="192" t="s">
        <v>317</v>
      </c>
      <c r="F24" s="189" t="s">
        <v>318</v>
      </c>
      <c r="G24" s="189"/>
      <c r="H24" s="183"/>
    </row>
    <row r="25" spans="1:8" ht="15.75" thickBot="1" x14ac:dyDescent="0.3">
      <c r="A25" s="232">
        <v>4</v>
      </c>
      <c r="B25" s="202" t="s">
        <v>319</v>
      </c>
      <c r="C25" s="184" t="s">
        <v>147</v>
      </c>
      <c r="D25" s="186"/>
      <c r="E25" s="186"/>
      <c r="F25" s="186"/>
      <c r="G25" s="255">
        <v>0.25</v>
      </c>
      <c r="H25" s="183"/>
    </row>
    <row r="26" spans="1:8" ht="15.75" thickBot="1" x14ac:dyDescent="0.3">
      <c r="A26" s="232"/>
      <c r="B26" s="197" t="s">
        <v>320</v>
      </c>
      <c r="C26" s="204"/>
      <c r="D26" s="205" t="s">
        <v>321</v>
      </c>
      <c r="E26" s="190">
        <v>1</v>
      </c>
      <c r="F26" s="189" t="s">
        <v>149</v>
      </c>
      <c r="G26" s="189"/>
      <c r="H26" s="183"/>
    </row>
    <row r="27" spans="1:8" ht="15.75" thickBot="1" x14ac:dyDescent="0.3">
      <c r="A27" s="232"/>
      <c r="B27" s="197" t="s">
        <v>322</v>
      </c>
      <c r="C27" s="206"/>
      <c r="D27" s="189" t="s">
        <v>321</v>
      </c>
      <c r="E27" s="190">
        <v>1</v>
      </c>
      <c r="F27" s="189" t="s">
        <v>149</v>
      </c>
      <c r="G27" s="189"/>
      <c r="H27" s="183"/>
    </row>
    <row r="28" spans="1:8" ht="15.75" thickBot="1" x14ac:dyDescent="0.3">
      <c r="A28" s="232"/>
      <c r="B28" s="197" t="s">
        <v>323</v>
      </c>
      <c r="C28" s="198"/>
      <c r="D28" s="189" t="s">
        <v>321</v>
      </c>
      <c r="E28" s="190">
        <v>1</v>
      </c>
      <c r="F28" s="189" t="s">
        <v>149</v>
      </c>
      <c r="G28" s="189"/>
      <c r="H28" s="183"/>
    </row>
    <row r="29" spans="1:8" ht="15.75" thickBot="1" x14ac:dyDescent="0.3">
      <c r="A29" s="233"/>
      <c r="B29" s="207" t="s">
        <v>324</v>
      </c>
      <c r="C29" s="188"/>
      <c r="D29" s="189" t="s">
        <v>321</v>
      </c>
      <c r="E29" s="190">
        <v>1</v>
      </c>
      <c r="F29" s="189" t="s">
        <v>149</v>
      </c>
      <c r="G29" s="189"/>
      <c r="H29" s="183"/>
    </row>
    <row r="30" spans="1:8" ht="15.75" thickBot="1" x14ac:dyDescent="0.3">
      <c r="A30" s="232"/>
      <c r="B30" s="197" t="s">
        <v>150</v>
      </c>
      <c r="C30" s="198"/>
      <c r="D30" s="189" t="s">
        <v>321</v>
      </c>
      <c r="E30" s="190">
        <v>1</v>
      </c>
      <c r="F30" s="189" t="s">
        <v>149</v>
      </c>
      <c r="G30" s="189"/>
      <c r="H30" s="183"/>
    </row>
    <row r="31" spans="1:8" ht="15.75" thickBot="1" x14ac:dyDescent="0.3">
      <c r="A31" s="232"/>
      <c r="B31" s="197" t="s">
        <v>325</v>
      </c>
      <c r="C31" s="198"/>
      <c r="D31" s="189"/>
      <c r="E31" s="192"/>
      <c r="F31" s="189"/>
      <c r="G31" s="189"/>
      <c r="H31" s="183"/>
    </row>
    <row r="32" spans="1:8" ht="24.75" customHeight="1" thickBot="1" x14ac:dyDescent="0.3">
      <c r="A32" s="233"/>
      <c r="B32" s="208" t="s">
        <v>326</v>
      </c>
      <c r="C32" s="188"/>
      <c r="D32" s="189"/>
      <c r="E32" s="192"/>
      <c r="F32" s="189"/>
      <c r="G32" s="189"/>
      <c r="H32" s="183"/>
    </row>
    <row r="33" spans="1:8" ht="16.5" thickBot="1" x14ac:dyDescent="0.3">
      <c r="A33" s="233">
        <v>5</v>
      </c>
      <c r="B33" s="245" t="s">
        <v>327</v>
      </c>
      <c r="C33" s="246" t="s">
        <v>147</v>
      </c>
      <c r="D33" s="247"/>
      <c r="E33" s="247"/>
      <c r="F33" s="247"/>
      <c r="G33" s="256">
        <v>0.05</v>
      </c>
      <c r="H33" s="183"/>
    </row>
    <row r="34" spans="1:8" ht="15.75" thickBot="1" x14ac:dyDescent="0.3">
      <c r="A34" s="233"/>
      <c r="B34" s="207" t="s">
        <v>328</v>
      </c>
      <c r="C34" s="188"/>
      <c r="D34" s="189" t="s">
        <v>304</v>
      </c>
      <c r="E34" s="190">
        <v>1</v>
      </c>
      <c r="F34" s="189" t="s">
        <v>109</v>
      </c>
      <c r="G34" s="189"/>
      <c r="H34" s="183"/>
    </row>
    <row r="35" spans="1:8" ht="15.75" thickBot="1" x14ac:dyDescent="0.3">
      <c r="A35" s="232"/>
      <c r="B35" s="197" t="s">
        <v>329</v>
      </c>
      <c r="C35" s="198"/>
      <c r="D35" s="189" t="s">
        <v>304</v>
      </c>
      <c r="E35" s="190">
        <v>1</v>
      </c>
      <c r="F35" s="189" t="s">
        <v>109</v>
      </c>
      <c r="G35" s="189"/>
      <c r="H35" s="183"/>
    </row>
    <row r="36" spans="1:8" ht="15.75" thickBot="1" x14ac:dyDescent="0.3">
      <c r="A36" s="232"/>
      <c r="B36" s="197" t="s">
        <v>330</v>
      </c>
      <c r="C36" s="198"/>
      <c r="D36" s="189" t="s">
        <v>304</v>
      </c>
      <c r="E36" s="190">
        <v>1</v>
      </c>
      <c r="F36" s="189" t="s">
        <v>109</v>
      </c>
      <c r="G36" s="189"/>
      <c r="H36" s="183"/>
    </row>
    <row r="37" spans="1:8" ht="15.75" thickBot="1" x14ac:dyDescent="0.3">
      <c r="A37" s="232"/>
      <c r="B37" s="197"/>
      <c r="C37" s="198"/>
      <c r="D37" s="189"/>
      <c r="E37" s="199"/>
      <c r="F37" s="189"/>
      <c r="G37" s="189"/>
      <c r="H37" s="183"/>
    </row>
    <row r="38" spans="1:8" ht="16.5" thickBot="1" x14ac:dyDescent="0.3">
      <c r="A38" s="232">
        <v>6</v>
      </c>
      <c r="B38" s="209" t="s">
        <v>331</v>
      </c>
      <c r="C38" s="184" t="s">
        <v>147</v>
      </c>
      <c r="D38" s="186"/>
      <c r="E38" s="210"/>
      <c r="F38" s="186"/>
      <c r="G38" s="257" t="s">
        <v>332</v>
      </c>
      <c r="H38" s="183"/>
    </row>
    <row r="39" spans="1:8" ht="15.75" thickBot="1" x14ac:dyDescent="0.3">
      <c r="A39" s="232"/>
      <c r="B39" s="197" t="s">
        <v>333</v>
      </c>
      <c r="C39" s="198"/>
      <c r="D39" s="189"/>
      <c r="E39" s="199"/>
      <c r="F39" s="189"/>
      <c r="G39" s="189"/>
      <c r="H39" s="183"/>
    </row>
    <row r="40" spans="1:8" x14ac:dyDescent="0.25">
      <c r="A40" s="752"/>
      <c r="B40" s="200"/>
      <c r="C40" s="755"/>
      <c r="D40" s="758"/>
      <c r="E40" s="761"/>
      <c r="F40" s="758"/>
      <c r="G40" s="758"/>
      <c r="H40" s="745"/>
    </row>
    <row r="41" spans="1:8" x14ac:dyDescent="0.25">
      <c r="A41" s="753"/>
      <c r="B41" s="200" t="s">
        <v>334</v>
      </c>
      <c r="C41" s="756"/>
      <c r="D41" s="759"/>
      <c r="E41" s="762"/>
      <c r="F41" s="759"/>
      <c r="G41" s="759"/>
      <c r="H41" s="745"/>
    </row>
    <row r="42" spans="1:8" ht="15.75" thickBot="1" x14ac:dyDescent="0.3">
      <c r="A42" s="754"/>
      <c r="B42" s="197" t="s">
        <v>335</v>
      </c>
      <c r="C42" s="757"/>
      <c r="D42" s="760"/>
      <c r="E42" s="763"/>
      <c r="F42" s="760"/>
      <c r="G42" s="760"/>
      <c r="H42" s="745"/>
    </row>
    <row r="43" spans="1:8" ht="15.75" thickBot="1" x14ac:dyDescent="0.3">
      <c r="A43" s="232">
        <v>7</v>
      </c>
      <c r="B43" s="251" t="s">
        <v>336</v>
      </c>
      <c r="C43" s="252" t="s">
        <v>147</v>
      </c>
      <c r="D43" s="253"/>
      <c r="E43" s="253"/>
      <c r="F43" s="253"/>
      <c r="G43" s="254"/>
      <c r="H43" s="215"/>
    </row>
    <row r="44" spans="1:8" ht="15.75" thickBot="1" x14ac:dyDescent="0.3">
      <c r="A44" s="234"/>
      <c r="B44" s="200" t="s">
        <v>337</v>
      </c>
      <c r="C44" s="213"/>
      <c r="D44" s="214"/>
      <c r="E44" s="216">
        <v>1</v>
      </c>
      <c r="F44" s="214" t="s">
        <v>109</v>
      </c>
      <c r="G44" s="214"/>
      <c r="H44" s="183"/>
    </row>
    <row r="45" spans="1:8" ht="15.75" thickBot="1" x14ac:dyDescent="0.3">
      <c r="A45" s="235"/>
      <c r="B45" s="217" t="s">
        <v>338</v>
      </c>
      <c r="C45" s="218"/>
      <c r="D45" s="219"/>
      <c r="E45" s="219"/>
      <c r="F45" s="219"/>
      <c r="G45" s="219"/>
      <c r="H45" s="183"/>
    </row>
    <row r="46" spans="1:8" ht="15.75" thickBot="1" x14ac:dyDescent="0.3">
      <c r="A46" s="235"/>
      <c r="B46" s="217" t="s">
        <v>339</v>
      </c>
      <c r="C46" s="218"/>
      <c r="D46" s="219"/>
      <c r="E46" s="219"/>
      <c r="F46" s="219"/>
      <c r="G46" s="219"/>
      <c r="H46" s="183"/>
    </row>
    <row r="47" spans="1:8" ht="15.75" thickBot="1" x14ac:dyDescent="0.3">
      <c r="A47" s="236"/>
      <c r="B47" s="212" t="s">
        <v>340</v>
      </c>
      <c r="C47" s="218"/>
      <c r="D47" s="219"/>
      <c r="E47" s="219"/>
      <c r="F47" s="219"/>
      <c r="G47" s="219"/>
      <c r="H47" s="183"/>
    </row>
    <row r="48" spans="1:8" ht="15.75" thickBot="1" x14ac:dyDescent="0.3">
      <c r="A48" s="235"/>
      <c r="B48" s="217" t="s">
        <v>341</v>
      </c>
      <c r="C48" s="218"/>
      <c r="D48" s="219"/>
      <c r="E48" s="219"/>
      <c r="F48" s="219"/>
      <c r="G48" s="219"/>
      <c r="H48" s="183"/>
    </row>
    <row r="49" spans="1:8" ht="16.5" thickBot="1" x14ac:dyDescent="0.3">
      <c r="A49" s="235">
        <v>8</v>
      </c>
      <c r="B49" s="220" t="s">
        <v>342</v>
      </c>
      <c r="C49" s="221" t="s">
        <v>147</v>
      </c>
      <c r="D49" s="222"/>
      <c r="E49" s="222"/>
      <c r="F49" s="222"/>
      <c r="G49" s="258">
        <v>0.05</v>
      </c>
      <c r="H49" s="183"/>
    </row>
    <row r="50" spans="1:8" ht="15.75" thickBot="1" x14ac:dyDescent="0.3">
      <c r="A50" s="231"/>
      <c r="B50" s="197" t="s">
        <v>343</v>
      </c>
      <c r="C50" s="198"/>
      <c r="D50" s="189" t="s">
        <v>316</v>
      </c>
      <c r="E50" s="189"/>
      <c r="F50" s="189" t="s">
        <v>152</v>
      </c>
      <c r="G50" s="189"/>
      <c r="H50" s="183"/>
    </row>
    <row r="51" spans="1:8" ht="15.75" thickBot="1" x14ac:dyDescent="0.3">
      <c r="A51" s="232"/>
      <c r="B51" s="197" t="s">
        <v>161</v>
      </c>
      <c r="C51" s="198"/>
      <c r="D51" s="189"/>
      <c r="E51" s="189"/>
      <c r="F51" s="189" t="s">
        <v>109</v>
      </c>
      <c r="G51" s="189"/>
      <c r="H51" s="183"/>
    </row>
    <row r="52" spans="1:8" ht="15.75" thickBot="1" x14ac:dyDescent="0.3">
      <c r="A52" s="237"/>
      <c r="B52" s="207" t="s">
        <v>86</v>
      </c>
      <c r="C52" s="188"/>
      <c r="D52" s="189" t="s">
        <v>316</v>
      </c>
      <c r="E52" s="199"/>
      <c r="F52" s="189" t="s">
        <v>149</v>
      </c>
      <c r="G52" s="189"/>
      <c r="H52" s="183"/>
    </row>
    <row r="53" spans="1:8" ht="16.5" thickBot="1" x14ac:dyDescent="0.3">
      <c r="A53" s="237"/>
      <c r="B53" s="223"/>
      <c r="C53" s="224"/>
      <c r="D53" s="225"/>
      <c r="E53" s="226"/>
      <c r="F53" s="225"/>
      <c r="G53" s="259">
        <v>0.05</v>
      </c>
      <c r="H53" s="227"/>
    </row>
    <row r="54" spans="1:8" ht="16.5" thickBot="1" x14ac:dyDescent="0.3">
      <c r="A54" s="231"/>
      <c r="B54" s="228"/>
      <c r="C54" s="198"/>
      <c r="D54" s="228"/>
      <c r="E54" s="228"/>
      <c r="F54" s="228"/>
      <c r="G54" s="260">
        <v>1</v>
      </c>
      <c r="H54" s="244"/>
    </row>
    <row r="55" spans="1:8" x14ac:dyDescent="0.25">
      <c r="A55" s="238"/>
      <c r="B55" s="183"/>
      <c r="C55" s="229"/>
      <c r="D55" s="183"/>
      <c r="E55" s="183"/>
      <c r="F55" s="183"/>
      <c r="G55" s="183"/>
      <c r="H55" s="183"/>
    </row>
    <row r="56" spans="1:8" x14ac:dyDescent="0.25">
      <c r="A56" s="239" t="s">
        <v>344</v>
      </c>
      <c r="B56" s="230" t="s">
        <v>345</v>
      </c>
      <c r="C56" s="229"/>
      <c r="D56" s="746" t="s">
        <v>346</v>
      </c>
      <c r="E56" s="746"/>
      <c r="F56" s="183"/>
      <c r="G56" s="183"/>
      <c r="H56" s="183"/>
    </row>
    <row r="57" spans="1:8" x14ac:dyDescent="0.25">
      <c r="A57" s="238"/>
      <c r="B57" s="183"/>
      <c r="C57" s="229"/>
      <c r="D57" s="183"/>
      <c r="E57" s="183"/>
      <c r="F57" s="183"/>
      <c r="G57" s="183"/>
      <c r="H57" s="183"/>
    </row>
    <row r="58" spans="1:8" x14ac:dyDescent="0.25">
      <c r="A58" s="238"/>
      <c r="B58" s="211" t="s">
        <v>347</v>
      </c>
      <c r="C58" s="229"/>
      <c r="D58" s="211" t="s">
        <v>348</v>
      </c>
      <c r="E58" s="747" t="s">
        <v>349</v>
      </c>
      <c r="F58" s="747"/>
      <c r="G58" s="183"/>
      <c r="H58" s="183"/>
    </row>
    <row r="59" spans="1:8" x14ac:dyDescent="0.25">
      <c r="A59" s="238"/>
      <c r="B59" s="211" t="s">
        <v>350</v>
      </c>
      <c r="C59" s="229"/>
      <c r="D59" s="211" t="s">
        <v>314</v>
      </c>
      <c r="E59" s="183"/>
      <c r="F59" s="183"/>
      <c r="G59" s="183"/>
      <c r="H59" s="183"/>
    </row>
    <row r="60" spans="1:8" x14ac:dyDescent="0.25">
      <c r="A60" s="238"/>
      <c r="B60" s="211" t="s">
        <v>351</v>
      </c>
      <c r="C60" s="229"/>
      <c r="D60" s="747" t="s">
        <v>352</v>
      </c>
      <c r="E60" s="747"/>
      <c r="F60" s="183"/>
      <c r="G60" s="183"/>
      <c r="H60" s="183"/>
    </row>
    <row r="61" spans="1:8" x14ac:dyDescent="0.25">
      <c r="A61" s="238"/>
      <c r="B61" s="183"/>
      <c r="C61" s="229"/>
      <c r="D61" s="183"/>
      <c r="E61" s="183"/>
      <c r="F61" s="183"/>
      <c r="G61" s="183"/>
      <c r="H61" s="183"/>
    </row>
    <row r="62" spans="1:8" x14ac:dyDescent="0.25">
      <c r="A62" s="238"/>
      <c r="B62" s="183"/>
      <c r="C62" s="229"/>
      <c r="D62" s="183"/>
      <c r="E62" s="183"/>
      <c r="F62" s="183"/>
      <c r="G62" s="183"/>
      <c r="H62" s="183"/>
    </row>
    <row r="64" spans="1:8" x14ac:dyDescent="0.25">
      <c r="A64" s="241"/>
    </row>
    <row r="66" spans="1:1" x14ac:dyDescent="0.25">
      <c r="A66" s="242"/>
    </row>
  </sheetData>
  <mergeCells count="12">
    <mergeCell ref="H40:H42"/>
    <mergeCell ref="D56:E56"/>
    <mergeCell ref="E58:F58"/>
    <mergeCell ref="D60:E60"/>
    <mergeCell ref="A1:G1"/>
    <mergeCell ref="B21:B22"/>
    <mergeCell ref="A40:A42"/>
    <mergeCell ref="C40:C42"/>
    <mergeCell ref="D40:D42"/>
    <mergeCell ref="E40:E42"/>
    <mergeCell ref="F40:F42"/>
    <mergeCell ref="G40:G42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00"/>
  </sheetPr>
  <dimension ref="A1:J49"/>
  <sheetViews>
    <sheetView workbookViewId="0">
      <selection activeCell="F9" sqref="F9:F33"/>
    </sheetView>
  </sheetViews>
  <sheetFormatPr defaultRowHeight="15" x14ac:dyDescent="0.25"/>
  <cols>
    <col min="1" max="1" width="21" customWidth="1"/>
    <col min="2" max="2" width="29.140625" customWidth="1"/>
    <col min="3" max="3" width="43.140625" customWidth="1"/>
    <col min="4" max="4" width="33.7109375" customWidth="1"/>
    <col min="5" max="5" width="15" customWidth="1"/>
    <col min="6" max="6" width="22.7109375" customWidth="1"/>
    <col min="9" max="9" width="26" customWidth="1"/>
  </cols>
  <sheetData>
    <row r="1" spans="1:10" x14ac:dyDescent="0.25">
      <c r="A1" s="764" t="s">
        <v>6</v>
      </c>
      <c r="B1" s="765"/>
      <c r="C1" s="765"/>
      <c r="D1" s="765"/>
      <c r="E1" s="765"/>
      <c r="F1" s="765"/>
      <c r="G1" s="765"/>
      <c r="H1" s="765"/>
      <c r="I1" s="766"/>
      <c r="J1" s="266"/>
    </row>
    <row r="2" spans="1:10" ht="15.75" thickBot="1" x14ac:dyDescent="0.3">
      <c r="A2" s="767"/>
      <c r="B2" s="768"/>
      <c r="C2" s="768"/>
      <c r="D2" s="768"/>
      <c r="E2" s="768"/>
      <c r="F2" s="768"/>
      <c r="G2" s="768"/>
      <c r="H2" s="768"/>
      <c r="I2" s="769"/>
      <c r="J2" s="266"/>
    </row>
    <row r="3" spans="1:10" ht="34.5" customHeight="1" thickBot="1" x14ac:dyDescent="0.3">
      <c r="A3" s="267" t="s">
        <v>7</v>
      </c>
      <c r="B3" s="268">
        <v>2021</v>
      </c>
      <c r="C3" s="269" t="s">
        <v>8</v>
      </c>
      <c r="D3" s="270" t="s">
        <v>9</v>
      </c>
      <c r="E3" s="271"/>
      <c r="F3" s="272">
        <v>1</v>
      </c>
      <c r="G3" s="273"/>
      <c r="H3" s="273"/>
      <c r="I3" s="274"/>
      <c r="J3" s="266"/>
    </row>
    <row r="4" spans="1:10" x14ac:dyDescent="0.25">
      <c r="A4" s="275"/>
      <c r="B4" s="266"/>
      <c r="C4" s="266"/>
      <c r="D4" s="276"/>
      <c r="E4" s="276"/>
      <c r="F4" s="276"/>
      <c r="G4" s="276"/>
      <c r="H4" s="276"/>
      <c r="I4" s="277"/>
      <c r="J4" s="266"/>
    </row>
    <row r="5" spans="1:10" ht="15.75" thickBot="1" x14ac:dyDescent="0.3">
      <c r="A5" s="770" t="s">
        <v>11</v>
      </c>
      <c r="B5" s="771"/>
      <c r="C5" s="772"/>
      <c r="D5" s="773" t="s">
        <v>10</v>
      </c>
      <c r="E5" s="774"/>
      <c r="F5" s="774"/>
      <c r="G5" s="774"/>
      <c r="H5" s="774"/>
      <c r="I5" s="775"/>
      <c r="J5" s="266"/>
    </row>
    <row r="6" spans="1:10" ht="15.75" thickBot="1" x14ac:dyDescent="0.3">
      <c r="A6" s="278" t="s">
        <v>12</v>
      </c>
      <c r="B6" s="776" t="s">
        <v>355</v>
      </c>
      <c r="C6" s="777"/>
      <c r="D6" s="279" t="s">
        <v>12</v>
      </c>
      <c r="E6" s="279"/>
      <c r="F6" s="280" t="s">
        <v>356</v>
      </c>
      <c r="G6" s="281"/>
      <c r="H6" s="281"/>
      <c r="I6" s="282"/>
      <c r="J6" s="266"/>
    </row>
    <row r="7" spans="1:10" ht="25.5" customHeight="1" thickBot="1" x14ac:dyDescent="0.3">
      <c r="A7" s="332" t="s">
        <v>13</v>
      </c>
      <c r="B7" s="778" t="s">
        <v>357</v>
      </c>
      <c r="C7" s="779"/>
      <c r="D7" s="333" t="s">
        <v>13</v>
      </c>
      <c r="E7" s="333"/>
      <c r="F7" s="334" t="s">
        <v>358</v>
      </c>
      <c r="G7" s="335"/>
      <c r="H7" s="335"/>
      <c r="I7" s="336"/>
      <c r="J7" s="266"/>
    </row>
    <row r="8" spans="1:10" ht="39.75" customHeight="1" thickBot="1" x14ac:dyDescent="0.3">
      <c r="A8" s="337" t="s">
        <v>0</v>
      </c>
      <c r="B8" s="338" t="s">
        <v>1</v>
      </c>
      <c r="C8" s="338" t="s">
        <v>2</v>
      </c>
      <c r="D8" s="338" t="s">
        <v>124</v>
      </c>
      <c r="E8" s="338" t="s">
        <v>3</v>
      </c>
      <c r="F8" s="338" t="s">
        <v>14</v>
      </c>
      <c r="G8" s="339" t="s">
        <v>149</v>
      </c>
      <c r="H8" s="340" t="s">
        <v>5</v>
      </c>
      <c r="I8" s="338"/>
      <c r="J8" s="266"/>
    </row>
    <row r="9" spans="1:10" ht="33.75" customHeight="1" thickBot="1" x14ac:dyDescent="0.3">
      <c r="A9" s="283" t="s">
        <v>21</v>
      </c>
      <c r="B9" s="284" t="s">
        <v>23</v>
      </c>
      <c r="C9" s="284" t="s">
        <v>24</v>
      </c>
      <c r="D9" s="285">
        <v>56049.84</v>
      </c>
      <c r="E9" s="286">
        <v>5</v>
      </c>
      <c r="F9" s="285">
        <v>14012.46</v>
      </c>
      <c r="G9" s="285">
        <v>4670.82</v>
      </c>
      <c r="H9" s="287" t="s">
        <v>25</v>
      </c>
      <c r="I9" s="288">
        <v>10</v>
      </c>
      <c r="J9" s="266"/>
    </row>
    <row r="10" spans="1:10" ht="27.75" customHeight="1" thickBot="1" x14ac:dyDescent="0.3">
      <c r="A10" s="283" t="s">
        <v>21</v>
      </c>
      <c r="B10" s="284" t="s">
        <v>22</v>
      </c>
      <c r="C10" s="284" t="s">
        <v>101</v>
      </c>
      <c r="D10" s="285">
        <v>88109.04</v>
      </c>
      <c r="E10" s="286">
        <v>5</v>
      </c>
      <c r="F10" s="285">
        <v>22027.26</v>
      </c>
      <c r="G10" s="285">
        <v>7342.42</v>
      </c>
      <c r="H10" s="287" t="s">
        <v>25</v>
      </c>
      <c r="I10" s="289"/>
      <c r="J10" s="266"/>
    </row>
    <row r="11" spans="1:10" ht="36" customHeight="1" thickBot="1" x14ac:dyDescent="0.3">
      <c r="A11" s="290" t="s">
        <v>15</v>
      </c>
      <c r="B11" s="291" t="s">
        <v>60</v>
      </c>
      <c r="C11" s="291" t="s">
        <v>359</v>
      </c>
      <c r="D11" s="292">
        <v>1</v>
      </c>
      <c r="E11" s="293">
        <v>6</v>
      </c>
      <c r="F11" s="292">
        <v>1</v>
      </c>
      <c r="G11" s="292">
        <v>1</v>
      </c>
      <c r="H11" s="294" t="s">
        <v>25</v>
      </c>
      <c r="I11" s="288">
        <v>51</v>
      </c>
      <c r="J11" s="266"/>
    </row>
    <row r="12" spans="1:10" ht="27.75" customHeight="1" thickBot="1" x14ac:dyDescent="0.3">
      <c r="A12" s="290" t="s">
        <v>15</v>
      </c>
      <c r="B12" s="291" t="s">
        <v>60</v>
      </c>
      <c r="C12" s="291" t="s">
        <v>360</v>
      </c>
      <c r="D12" s="292">
        <v>0.5</v>
      </c>
      <c r="E12" s="293">
        <v>5</v>
      </c>
      <c r="F12" s="295">
        <v>0.125</v>
      </c>
      <c r="G12" s="295">
        <v>4.1599999999999998E-2</v>
      </c>
      <c r="H12" s="294" t="s">
        <v>361</v>
      </c>
      <c r="I12" s="288"/>
      <c r="J12" s="266"/>
    </row>
    <row r="13" spans="1:10" ht="29.25" customHeight="1" thickBot="1" x14ac:dyDescent="0.3">
      <c r="A13" s="290" t="s">
        <v>15</v>
      </c>
      <c r="B13" s="291" t="s">
        <v>60</v>
      </c>
      <c r="C13" s="291" t="s">
        <v>362</v>
      </c>
      <c r="D13" s="294">
        <v>336</v>
      </c>
      <c r="E13" s="293">
        <v>10</v>
      </c>
      <c r="F13" s="294">
        <v>84</v>
      </c>
      <c r="G13" s="294">
        <v>28</v>
      </c>
      <c r="H13" s="294" t="s">
        <v>363</v>
      </c>
      <c r="I13" s="288"/>
      <c r="J13" s="266"/>
    </row>
    <row r="14" spans="1:10" ht="24.75" customHeight="1" thickBot="1" x14ac:dyDescent="0.3">
      <c r="A14" s="290" t="s">
        <v>15</v>
      </c>
      <c r="B14" s="291" t="s">
        <v>127</v>
      </c>
      <c r="C14" s="291" t="s">
        <v>96</v>
      </c>
      <c r="D14" s="292">
        <v>1</v>
      </c>
      <c r="E14" s="293">
        <v>6</v>
      </c>
      <c r="F14" s="292">
        <v>1</v>
      </c>
      <c r="G14" s="292">
        <v>1</v>
      </c>
      <c r="H14" s="294" t="s">
        <v>364</v>
      </c>
      <c r="I14" s="288"/>
      <c r="J14" s="266"/>
    </row>
    <row r="15" spans="1:10" ht="43.5" customHeight="1" thickBot="1" x14ac:dyDescent="0.3">
      <c r="A15" s="290" t="s">
        <v>15</v>
      </c>
      <c r="B15" s="291" t="s">
        <v>42</v>
      </c>
      <c r="C15" s="291" t="s">
        <v>365</v>
      </c>
      <c r="D15" s="292">
        <v>0.9</v>
      </c>
      <c r="E15" s="293">
        <v>6</v>
      </c>
      <c r="F15" s="292">
        <v>0.9</v>
      </c>
      <c r="G15" s="292">
        <v>0.9</v>
      </c>
      <c r="H15" s="294" t="s">
        <v>25</v>
      </c>
      <c r="I15" s="288"/>
      <c r="J15" s="266"/>
    </row>
    <row r="16" spans="1:10" ht="30.75" customHeight="1" thickBot="1" x14ac:dyDescent="0.3">
      <c r="A16" s="290" t="s">
        <v>15</v>
      </c>
      <c r="B16" s="291" t="s">
        <v>19</v>
      </c>
      <c r="C16" s="291" t="s">
        <v>366</v>
      </c>
      <c r="D16" s="292">
        <v>0.8</v>
      </c>
      <c r="E16" s="293">
        <v>6</v>
      </c>
      <c r="F16" s="292">
        <v>0.8</v>
      </c>
      <c r="G16" s="292">
        <v>0.8</v>
      </c>
      <c r="H16" s="294" t="s">
        <v>25</v>
      </c>
      <c r="I16" s="288"/>
      <c r="J16" s="266"/>
    </row>
    <row r="17" spans="1:10" ht="42" customHeight="1" thickBot="1" x14ac:dyDescent="0.3">
      <c r="A17" s="290" t="s">
        <v>15</v>
      </c>
      <c r="B17" s="291" t="s">
        <v>16</v>
      </c>
      <c r="C17" s="291" t="s">
        <v>366</v>
      </c>
      <c r="D17" s="292">
        <v>0.8</v>
      </c>
      <c r="E17" s="293">
        <v>6</v>
      </c>
      <c r="F17" s="292">
        <v>0.8</v>
      </c>
      <c r="G17" s="292">
        <v>0.8</v>
      </c>
      <c r="H17" s="294" t="s">
        <v>25</v>
      </c>
      <c r="I17" s="288"/>
      <c r="J17" s="266"/>
    </row>
    <row r="18" spans="1:10" ht="27.75" customHeight="1" thickBot="1" x14ac:dyDescent="0.3">
      <c r="A18" s="290" t="s">
        <v>15</v>
      </c>
      <c r="B18" s="291" t="s">
        <v>20</v>
      </c>
      <c r="C18" s="291" t="s">
        <v>366</v>
      </c>
      <c r="D18" s="292">
        <v>0.8</v>
      </c>
      <c r="E18" s="293">
        <v>6</v>
      </c>
      <c r="F18" s="292">
        <v>0.8</v>
      </c>
      <c r="G18" s="292">
        <v>0.8</v>
      </c>
      <c r="H18" s="294" t="s">
        <v>25</v>
      </c>
      <c r="I18" s="289"/>
      <c r="J18" s="266"/>
    </row>
    <row r="19" spans="1:10" ht="15.75" customHeight="1" thickBot="1" x14ac:dyDescent="0.3">
      <c r="A19" s="296" t="s">
        <v>29</v>
      </c>
      <c r="B19" s="297" t="s">
        <v>29</v>
      </c>
      <c r="C19" s="297" t="s">
        <v>47</v>
      </c>
      <c r="D19" s="298">
        <v>250</v>
      </c>
      <c r="E19" s="299">
        <v>3</v>
      </c>
      <c r="F19" s="298">
        <v>63</v>
      </c>
      <c r="G19" s="298">
        <v>21</v>
      </c>
      <c r="H19" s="298" t="s">
        <v>25</v>
      </c>
      <c r="I19" s="288">
        <v>6</v>
      </c>
      <c r="J19" s="266"/>
    </row>
    <row r="20" spans="1:10" ht="16.5" customHeight="1" thickBot="1" x14ac:dyDescent="0.3">
      <c r="A20" s="296" t="s">
        <v>29</v>
      </c>
      <c r="B20" s="297" t="s">
        <v>29</v>
      </c>
      <c r="C20" s="297" t="s">
        <v>48</v>
      </c>
      <c r="D20" s="298">
        <v>200</v>
      </c>
      <c r="E20" s="299">
        <v>3</v>
      </c>
      <c r="F20" s="298">
        <v>50</v>
      </c>
      <c r="G20" s="298">
        <v>17</v>
      </c>
      <c r="H20" s="298" t="s">
        <v>25</v>
      </c>
      <c r="I20" s="288"/>
      <c r="J20" s="266"/>
    </row>
    <row r="21" spans="1:10" ht="33.75" customHeight="1" thickBot="1" x14ac:dyDescent="0.3">
      <c r="A21" s="300" t="s">
        <v>26</v>
      </c>
      <c r="B21" s="301" t="s">
        <v>120</v>
      </c>
      <c r="C21" s="301" t="s">
        <v>121</v>
      </c>
      <c r="D21" s="302">
        <v>1</v>
      </c>
      <c r="E21" s="303">
        <v>2</v>
      </c>
      <c r="F21" s="302">
        <v>1</v>
      </c>
      <c r="G21" s="302">
        <v>1</v>
      </c>
      <c r="H21" s="304" t="s">
        <v>25</v>
      </c>
      <c r="I21" s="305">
        <v>16</v>
      </c>
      <c r="J21" s="266"/>
    </row>
    <row r="22" spans="1:10" ht="32.25" customHeight="1" thickBot="1" x14ac:dyDescent="0.3">
      <c r="A22" s="300" t="s">
        <v>26</v>
      </c>
      <c r="B22" s="301" t="s">
        <v>148</v>
      </c>
      <c r="C22" s="301" t="s">
        <v>367</v>
      </c>
      <c r="D22" s="302">
        <v>1</v>
      </c>
      <c r="E22" s="303">
        <v>3</v>
      </c>
      <c r="F22" s="302">
        <v>1</v>
      </c>
      <c r="G22" s="302">
        <v>1</v>
      </c>
      <c r="H22" s="304" t="s">
        <v>25</v>
      </c>
      <c r="I22" s="288"/>
      <c r="J22" s="266"/>
    </row>
    <row r="23" spans="1:10" ht="58.5" customHeight="1" thickBot="1" x14ac:dyDescent="0.3">
      <c r="A23" s="300" t="s">
        <v>26</v>
      </c>
      <c r="B23" s="301" t="s">
        <v>27</v>
      </c>
      <c r="C23" s="301" t="s">
        <v>112</v>
      </c>
      <c r="D23" s="302">
        <v>1</v>
      </c>
      <c r="E23" s="303">
        <v>3</v>
      </c>
      <c r="F23" s="302">
        <v>1</v>
      </c>
      <c r="G23" s="302">
        <v>1</v>
      </c>
      <c r="H23" s="304" t="s">
        <v>25</v>
      </c>
      <c r="I23" s="288"/>
      <c r="J23" s="266"/>
    </row>
    <row r="24" spans="1:10" ht="35.25" customHeight="1" thickBot="1" x14ac:dyDescent="0.3">
      <c r="A24" s="300" t="s">
        <v>26</v>
      </c>
      <c r="B24" s="301" t="s">
        <v>28</v>
      </c>
      <c r="C24" s="301" t="s">
        <v>67</v>
      </c>
      <c r="D24" s="302">
        <v>1</v>
      </c>
      <c r="E24" s="303">
        <v>3</v>
      </c>
      <c r="F24" s="302">
        <v>1</v>
      </c>
      <c r="G24" s="302">
        <v>1</v>
      </c>
      <c r="H24" s="304" t="s">
        <v>25</v>
      </c>
      <c r="I24" s="288"/>
      <c r="J24" s="266"/>
    </row>
    <row r="25" spans="1:10" ht="30" customHeight="1" thickBot="1" x14ac:dyDescent="0.3">
      <c r="A25" s="300" t="s">
        <v>26</v>
      </c>
      <c r="B25" s="301" t="s">
        <v>83</v>
      </c>
      <c r="C25" s="301" t="s">
        <v>65</v>
      </c>
      <c r="D25" s="302">
        <v>1</v>
      </c>
      <c r="E25" s="303">
        <v>3</v>
      </c>
      <c r="F25" s="302">
        <v>1</v>
      </c>
      <c r="G25" s="302">
        <v>1</v>
      </c>
      <c r="H25" s="304" t="s">
        <v>25</v>
      </c>
      <c r="I25" s="288"/>
      <c r="J25" s="266"/>
    </row>
    <row r="26" spans="1:10" ht="40.5" customHeight="1" thickBot="1" x14ac:dyDescent="0.3">
      <c r="A26" s="300" t="s">
        <v>26</v>
      </c>
      <c r="B26" s="301" t="s">
        <v>43</v>
      </c>
      <c r="C26" s="301" t="s">
        <v>368</v>
      </c>
      <c r="D26" s="302">
        <v>1</v>
      </c>
      <c r="E26" s="303">
        <v>2</v>
      </c>
      <c r="F26" s="302">
        <v>1</v>
      </c>
      <c r="G26" s="302">
        <v>1</v>
      </c>
      <c r="H26" s="304" t="s">
        <v>25</v>
      </c>
      <c r="I26" s="288"/>
      <c r="J26" s="266"/>
    </row>
    <row r="27" spans="1:10" ht="33.75" customHeight="1" thickBot="1" x14ac:dyDescent="0.3">
      <c r="A27" s="306" t="s">
        <v>30</v>
      </c>
      <c r="B27" s="307" t="s">
        <v>31</v>
      </c>
      <c r="C27" s="307" t="s">
        <v>119</v>
      </c>
      <c r="D27" s="308">
        <v>1</v>
      </c>
      <c r="E27" s="309">
        <v>2</v>
      </c>
      <c r="F27" s="308">
        <v>1</v>
      </c>
      <c r="G27" s="308">
        <v>1</v>
      </c>
      <c r="H27" s="310" t="s">
        <v>25</v>
      </c>
      <c r="I27" s="305">
        <v>4</v>
      </c>
      <c r="J27" s="266"/>
    </row>
    <row r="28" spans="1:10" ht="34.5" customHeight="1" thickBot="1" x14ac:dyDescent="0.3">
      <c r="A28" s="306" t="s">
        <v>30</v>
      </c>
      <c r="B28" s="307" t="s">
        <v>111</v>
      </c>
      <c r="C28" s="307" t="s">
        <v>369</v>
      </c>
      <c r="D28" s="308">
        <v>1</v>
      </c>
      <c r="E28" s="309">
        <v>2</v>
      </c>
      <c r="F28" s="308">
        <v>1</v>
      </c>
      <c r="G28" s="308">
        <v>1</v>
      </c>
      <c r="H28" s="310" t="s">
        <v>25</v>
      </c>
      <c r="I28" s="289"/>
      <c r="J28" s="266"/>
    </row>
    <row r="29" spans="1:10" ht="34.5" customHeight="1" thickBot="1" x14ac:dyDescent="0.3">
      <c r="A29" s="311" t="s">
        <v>4</v>
      </c>
      <c r="B29" s="312" t="s">
        <v>116</v>
      </c>
      <c r="C29" s="312" t="s">
        <v>370</v>
      </c>
      <c r="D29" s="313">
        <v>1</v>
      </c>
      <c r="E29" s="314">
        <v>5</v>
      </c>
      <c r="F29" s="313">
        <v>1</v>
      </c>
      <c r="G29" s="313">
        <v>1</v>
      </c>
      <c r="H29" s="315" t="s">
        <v>25</v>
      </c>
      <c r="I29" s="289">
        <v>5</v>
      </c>
      <c r="J29" s="266"/>
    </row>
    <row r="30" spans="1:10" ht="45" customHeight="1" thickBot="1" x14ac:dyDescent="0.3">
      <c r="A30" s="316" t="s">
        <v>32</v>
      </c>
      <c r="B30" s="317" t="s">
        <v>371</v>
      </c>
      <c r="C30" s="317" t="s">
        <v>372</v>
      </c>
      <c r="D30" s="318">
        <v>1</v>
      </c>
      <c r="E30" s="319">
        <v>2</v>
      </c>
      <c r="F30" s="318">
        <v>1</v>
      </c>
      <c r="G30" s="318">
        <v>1</v>
      </c>
      <c r="H30" s="320" t="s">
        <v>25</v>
      </c>
      <c r="I30" s="289">
        <v>2</v>
      </c>
      <c r="J30" s="266"/>
    </row>
    <row r="31" spans="1:10" ht="28.5" customHeight="1" thickBot="1" x14ac:dyDescent="0.3">
      <c r="A31" s="290" t="s">
        <v>34</v>
      </c>
      <c r="B31" s="291" t="s">
        <v>35</v>
      </c>
      <c r="C31" s="291" t="s">
        <v>93</v>
      </c>
      <c r="D31" s="292">
        <v>1</v>
      </c>
      <c r="E31" s="293">
        <v>2</v>
      </c>
      <c r="F31" s="292">
        <v>1</v>
      </c>
      <c r="G31" s="292">
        <v>1</v>
      </c>
      <c r="H31" s="294" t="s">
        <v>25</v>
      </c>
      <c r="I31" s="288">
        <v>6</v>
      </c>
      <c r="J31" s="266"/>
    </row>
    <row r="32" spans="1:10" ht="33.75" customHeight="1" thickBot="1" x14ac:dyDescent="0.3">
      <c r="A32" s="290" t="s">
        <v>34</v>
      </c>
      <c r="B32" s="291" t="s">
        <v>86</v>
      </c>
      <c r="C32" s="291" t="s">
        <v>41</v>
      </c>
      <c r="D32" s="292">
        <v>1</v>
      </c>
      <c r="E32" s="293">
        <v>2</v>
      </c>
      <c r="F32" s="292">
        <v>1</v>
      </c>
      <c r="G32" s="292">
        <v>1</v>
      </c>
      <c r="H32" s="294" t="s">
        <v>25</v>
      </c>
      <c r="I32" s="288"/>
      <c r="J32" s="266"/>
    </row>
    <row r="33" spans="1:10" ht="23.25" customHeight="1" thickBot="1" x14ac:dyDescent="0.3">
      <c r="A33" s="290" t="s">
        <v>34</v>
      </c>
      <c r="B33" s="291" t="s">
        <v>37</v>
      </c>
      <c r="C33" s="291" t="s">
        <v>39</v>
      </c>
      <c r="D33" s="292">
        <v>1</v>
      </c>
      <c r="E33" s="293">
        <v>2</v>
      </c>
      <c r="F33" s="292">
        <v>1</v>
      </c>
      <c r="G33" s="292">
        <v>1</v>
      </c>
      <c r="H33" s="294" t="s">
        <v>25</v>
      </c>
      <c r="I33" s="289"/>
      <c r="J33" s="266"/>
    </row>
    <row r="34" spans="1:10" ht="16.5" thickBot="1" x14ac:dyDescent="0.3">
      <c r="A34" s="321"/>
      <c r="B34" s="322"/>
      <c r="C34" s="322"/>
      <c r="D34" s="323"/>
      <c r="E34" s="324">
        <v>100</v>
      </c>
      <c r="F34" s="325"/>
      <c r="G34" s="325"/>
      <c r="H34" s="325"/>
      <c r="I34" s="289">
        <v>100</v>
      </c>
      <c r="J34" s="266"/>
    </row>
    <row r="35" spans="1:10" x14ac:dyDescent="0.25">
      <c r="A35" s="276"/>
    </row>
    <row r="36" spans="1:10" ht="45" customHeight="1" x14ac:dyDescent="0.25">
      <c r="A36" s="276"/>
      <c r="B36" s="326" t="s">
        <v>373</v>
      </c>
      <c r="C36" s="266"/>
      <c r="D36" s="326" t="s">
        <v>374</v>
      </c>
      <c r="E36" s="276"/>
      <c r="F36" s="327" t="s">
        <v>375</v>
      </c>
    </row>
    <row r="37" spans="1:10" x14ac:dyDescent="0.25">
      <c r="A37" s="276"/>
      <c r="B37" s="329" t="s">
        <v>376</v>
      </c>
      <c r="C37" s="266"/>
      <c r="D37" s="330" t="s">
        <v>377</v>
      </c>
      <c r="E37" s="276"/>
      <c r="F37" s="330" t="s">
        <v>283</v>
      </c>
    </row>
    <row r="38" spans="1:10" ht="15.75" x14ac:dyDescent="0.25">
      <c r="A38" s="276"/>
      <c r="B38" s="326" t="s">
        <v>142</v>
      </c>
      <c r="C38" s="266"/>
      <c r="D38" s="331" t="s">
        <v>142</v>
      </c>
      <c r="E38" s="276"/>
      <c r="F38" s="331" t="s">
        <v>142</v>
      </c>
    </row>
    <row r="39" spans="1:10" ht="16.5" thickBot="1" x14ac:dyDescent="0.3">
      <c r="A39" s="276"/>
      <c r="B39" s="328"/>
      <c r="C39" s="266"/>
      <c r="D39" s="328"/>
      <c r="E39" s="276"/>
      <c r="F39" s="328"/>
    </row>
    <row r="40" spans="1:10" ht="15.75" x14ac:dyDescent="0.25">
      <c r="A40" s="276"/>
      <c r="B40" s="326" t="s">
        <v>143</v>
      </c>
      <c r="C40" s="266"/>
      <c r="D40" s="326" t="s">
        <v>143</v>
      </c>
      <c r="E40" s="276"/>
      <c r="F40" s="326" t="s">
        <v>143</v>
      </c>
    </row>
    <row r="41" spans="1:10" x14ac:dyDescent="0.25">
      <c r="A41" s="276"/>
      <c r="B41" s="266"/>
      <c r="C41" s="266"/>
      <c r="D41" s="266"/>
      <c r="E41" s="276"/>
      <c r="F41" s="276"/>
    </row>
    <row r="42" spans="1:10" ht="66.75" customHeight="1" x14ac:dyDescent="0.25">
      <c r="A42" s="276"/>
      <c r="B42" s="266"/>
      <c r="C42" s="266"/>
      <c r="D42" s="326" t="s">
        <v>378</v>
      </c>
      <c r="E42" s="276"/>
      <c r="F42" s="276"/>
    </row>
    <row r="43" spans="1:10" x14ac:dyDescent="0.25">
      <c r="A43" s="276"/>
      <c r="B43" s="266"/>
      <c r="C43" s="266"/>
      <c r="D43" s="266"/>
      <c r="E43" s="276"/>
      <c r="F43" s="276"/>
    </row>
    <row r="44" spans="1:10" ht="16.5" thickBot="1" x14ac:dyDescent="0.3">
      <c r="A44" s="276"/>
      <c r="B44" s="266"/>
      <c r="C44" s="266"/>
      <c r="D44" s="328"/>
      <c r="E44" s="276"/>
      <c r="F44" s="276"/>
    </row>
    <row r="45" spans="1:10" x14ac:dyDescent="0.25">
      <c r="A45" s="276"/>
      <c r="B45" s="266"/>
      <c r="C45" s="266"/>
      <c r="D45" s="341" t="s">
        <v>379</v>
      </c>
      <c r="E45" s="276"/>
      <c r="F45" s="276"/>
    </row>
    <row r="46" spans="1:10" ht="15.75" x14ac:dyDescent="0.25">
      <c r="A46" s="276"/>
      <c r="B46" s="266"/>
      <c r="C46" s="266"/>
      <c r="D46" s="331" t="s">
        <v>142</v>
      </c>
      <c r="E46" s="276"/>
      <c r="F46" s="276"/>
    </row>
    <row r="47" spans="1:10" ht="16.5" thickBot="1" x14ac:dyDescent="0.3">
      <c r="A47" s="276"/>
      <c r="B47" s="266"/>
      <c r="C47" s="266"/>
      <c r="D47" s="328"/>
      <c r="E47" s="276"/>
      <c r="F47" s="276"/>
    </row>
    <row r="48" spans="1:10" ht="15.75" x14ac:dyDescent="0.25">
      <c r="A48" s="276"/>
      <c r="B48" s="266"/>
      <c r="C48" s="266"/>
      <c r="D48" s="326" t="s">
        <v>143</v>
      </c>
      <c r="E48" s="276"/>
      <c r="F48" s="276"/>
    </row>
    <row r="49" spans="1:1" x14ac:dyDescent="0.25">
      <c r="A49" s="276"/>
    </row>
  </sheetData>
  <mergeCells count="5">
    <mergeCell ref="A1:I2"/>
    <mergeCell ref="A5:C5"/>
    <mergeCell ref="D5:I5"/>
    <mergeCell ref="B6:C6"/>
    <mergeCell ref="B7:C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5050"/>
  </sheetPr>
  <dimension ref="A1:H37"/>
  <sheetViews>
    <sheetView workbookViewId="0">
      <selection activeCell="D10" sqref="D10:D24"/>
    </sheetView>
  </sheetViews>
  <sheetFormatPr defaultRowHeight="15" x14ac:dyDescent="0.25"/>
  <cols>
    <col min="1" max="1" width="25.7109375" customWidth="1"/>
    <col min="2" max="2" width="20.7109375" customWidth="1"/>
    <col min="3" max="3" width="33.7109375" customWidth="1"/>
    <col min="4" max="4" width="14.140625" customWidth="1"/>
    <col min="5" max="5" width="12.5703125" customWidth="1"/>
    <col min="6" max="6" width="14.7109375" customWidth="1"/>
    <col min="7" max="7" width="13.42578125" customWidth="1"/>
    <col min="8" max="8" width="16.42578125" customWidth="1"/>
  </cols>
  <sheetData>
    <row r="1" spans="1:8" x14ac:dyDescent="0.25">
      <c r="A1" s="788" t="s">
        <v>6</v>
      </c>
      <c r="B1" s="788"/>
      <c r="C1" s="788"/>
      <c r="D1" s="788"/>
      <c r="E1" s="788"/>
      <c r="F1" s="788"/>
      <c r="G1" s="788"/>
      <c r="H1" s="788"/>
    </row>
    <row r="2" spans="1:8" x14ac:dyDescent="0.25">
      <c r="A2" s="788"/>
      <c r="B2" s="788"/>
      <c r="C2" s="788"/>
      <c r="D2" s="788"/>
      <c r="E2" s="788"/>
      <c r="F2" s="788"/>
      <c r="G2" s="788"/>
      <c r="H2" s="788"/>
    </row>
    <row r="3" spans="1:8" x14ac:dyDescent="0.25">
      <c r="A3" s="16" t="s">
        <v>7</v>
      </c>
      <c r="B3" s="343">
        <v>2021</v>
      </c>
      <c r="C3" s="12" t="s">
        <v>8</v>
      </c>
      <c r="D3" s="581"/>
      <c r="E3" s="582" t="s">
        <v>9</v>
      </c>
      <c r="F3" s="723">
        <f>E25</f>
        <v>1</v>
      </c>
      <c r="G3" s="723"/>
      <c r="H3" s="723"/>
    </row>
    <row r="4" spans="1:8" x14ac:dyDescent="0.25">
      <c r="A4" s="365"/>
      <c r="B4" s="365"/>
      <c r="C4" s="365"/>
      <c r="D4" s="365"/>
      <c r="E4" s="346"/>
      <c r="F4" s="346"/>
      <c r="G4" s="346"/>
      <c r="H4" s="346"/>
    </row>
    <row r="5" spans="1:8" x14ac:dyDescent="0.25">
      <c r="A5" s="789" t="s">
        <v>537</v>
      </c>
      <c r="B5" s="790"/>
      <c r="C5" s="711"/>
      <c r="D5" s="711"/>
      <c r="E5" s="708" t="s">
        <v>11</v>
      </c>
      <c r="F5" s="16"/>
      <c r="G5" s="16"/>
      <c r="H5" s="16"/>
    </row>
    <row r="6" spans="1:8" x14ac:dyDescent="0.25">
      <c r="A6" s="12" t="s">
        <v>12</v>
      </c>
      <c r="B6" s="607" t="s">
        <v>212</v>
      </c>
      <c r="C6" s="712"/>
      <c r="D6" s="712"/>
      <c r="E6" s="709" t="s">
        <v>12</v>
      </c>
      <c r="F6" s="729" t="s">
        <v>539</v>
      </c>
      <c r="G6" s="729"/>
      <c r="H6" s="729"/>
    </row>
    <row r="7" spans="1:8" x14ac:dyDescent="0.25">
      <c r="A7" s="14" t="s">
        <v>13</v>
      </c>
      <c r="B7" s="707" t="s">
        <v>314</v>
      </c>
      <c r="C7" s="712"/>
      <c r="D7" s="712"/>
      <c r="E7" s="710" t="s">
        <v>13</v>
      </c>
      <c r="F7" s="735" t="s">
        <v>541</v>
      </c>
      <c r="G7" s="735"/>
      <c r="H7" s="735"/>
    </row>
    <row r="8" spans="1:8" x14ac:dyDescent="0.25">
      <c r="A8" s="365"/>
      <c r="B8" s="365"/>
      <c r="C8" s="365"/>
      <c r="D8" s="365"/>
      <c r="E8" s="346"/>
      <c r="F8" s="346"/>
      <c r="G8" s="346"/>
      <c r="H8" s="346"/>
    </row>
    <row r="9" spans="1:8" ht="38.25" x14ac:dyDescent="0.25">
      <c r="A9" s="583" t="s">
        <v>0</v>
      </c>
      <c r="B9" s="584" t="s">
        <v>1</v>
      </c>
      <c r="C9" s="342" t="s">
        <v>2</v>
      </c>
      <c r="D9" s="585" t="s">
        <v>542</v>
      </c>
      <c r="E9" s="344" t="s">
        <v>3</v>
      </c>
      <c r="F9" s="344" t="s">
        <v>14</v>
      </c>
      <c r="G9" s="344" t="s">
        <v>149</v>
      </c>
      <c r="H9" s="344" t="s">
        <v>543</v>
      </c>
    </row>
    <row r="10" spans="1:8" ht="25.5" x14ac:dyDescent="0.25">
      <c r="A10" s="63" t="s">
        <v>15</v>
      </c>
      <c r="B10" s="64" t="s">
        <v>17</v>
      </c>
      <c r="C10" s="63" t="s">
        <v>544</v>
      </c>
      <c r="D10" s="64">
        <v>1000</v>
      </c>
      <c r="E10" s="493">
        <v>12.5</v>
      </c>
      <c r="F10" s="493">
        <f>D10/4</f>
        <v>250</v>
      </c>
      <c r="G10" s="586">
        <f>F10/3</f>
        <v>83.333333333333329</v>
      </c>
      <c r="H10" s="783">
        <f>E11+E10</f>
        <v>27.5</v>
      </c>
    </row>
    <row r="11" spans="1:8" ht="25.5" x14ac:dyDescent="0.25">
      <c r="A11" s="63" t="s">
        <v>15</v>
      </c>
      <c r="B11" s="64" t="s">
        <v>17</v>
      </c>
      <c r="C11" s="63" t="s">
        <v>545</v>
      </c>
      <c r="D11" s="64">
        <v>1020</v>
      </c>
      <c r="E11" s="493">
        <v>15</v>
      </c>
      <c r="F11" s="493">
        <f t="shared" ref="F11:F15" si="0">D11/4</f>
        <v>255</v>
      </c>
      <c r="G11" s="586">
        <f t="shared" ref="G11:G15" si="1">F11/3</f>
        <v>85</v>
      </c>
      <c r="H11" s="784"/>
    </row>
    <row r="12" spans="1:8" ht="38.25" x14ac:dyDescent="0.25">
      <c r="A12" s="55" t="s">
        <v>21</v>
      </c>
      <c r="B12" s="55" t="s">
        <v>17</v>
      </c>
      <c r="C12" s="55" t="s">
        <v>384</v>
      </c>
      <c r="D12" s="587">
        <v>1031245.99</v>
      </c>
      <c r="E12" s="588">
        <v>5</v>
      </c>
      <c r="F12" s="589">
        <f t="shared" si="0"/>
        <v>257811.4975</v>
      </c>
      <c r="G12" s="589">
        <f t="shared" si="1"/>
        <v>85937.165833333333</v>
      </c>
      <c r="H12" s="785">
        <f>E12+E13+E14+E15</f>
        <v>45</v>
      </c>
    </row>
    <row r="13" spans="1:8" ht="38.25" x14ac:dyDescent="0.25">
      <c r="A13" s="55" t="s">
        <v>21</v>
      </c>
      <c r="B13" s="55" t="s">
        <v>17</v>
      </c>
      <c r="C13" s="55" t="s">
        <v>546</v>
      </c>
      <c r="D13" s="587">
        <v>2040579.25</v>
      </c>
      <c r="E13" s="588">
        <v>20</v>
      </c>
      <c r="F13" s="589">
        <f t="shared" si="0"/>
        <v>510144.8125</v>
      </c>
      <c r="G13" s="589">
        <f t="shared" si="1"/>
        <v>170048.27083333334</v>
      </c>
      <c r="H13" s="786"/>
    </row>
    <row r="14" spans="1:8" ht="25.5" x14ac:dyDescent="0.25">
      <c r="A14" s="55" t="s">
        <v>21</v>
      </c>
      <c r="B14" s="55" t="s">
        <v>547</v>
      </c>
      <c r="C14" s="706" t="s">
        <v>548</v>
      </c>
      <c r="D14" s="587">
        <v>176281.56</v>
      </c>
      <c r="E14" s="588">
        <v>10</v>
      </c>
      <c r="F14" s="589">
        <f t="shared" si="0"/>
        <v>44070.39</v>
      </c>
      <c r="G14" s="589">
        <f t="shared" si="1"/>
        <v>14690.13</v>
      </c>
      <c r="H14" s="786"/>
    </row>
    <row r="15" spans="1:8" ht="25.5" x14ac:dyDescent="0.25">
      <c r="A15" s="55" t="s">
        <v>21</v>
      </c>
      <c r="B15" s="55" t="s">
        <v>549</v>
      </c>
      <c r="C15" s="706" t="s">
        <v>550</v>
      </c>
      <c r="D15" s="587">
        <v>136539.24</v>
      </c>
      <c r="E15" s="588">
        <v>10</v>
      </c>
      <c r="F15" s="589">
        <f t="shared" si="0"/>
        <v>34134.81</v>
      </c>
      <c r="G15" s="589">
        <f t="shared" si="1"/>
        <v>11378.269999999999</v>
      </c>
      <c r="H15" s="787"/>
    </row>
    <row r="16" spans="1:8" ht="38.25" x14ac:dyDescent="0.25">
      <c r="A16" s="489" t="s">
        <v>26</v>
      </c>
      <c r="B16" s="489" t="s">
        <v>551</v>
      </c>
      <c r="C16" s="489" t="s">
        <v>552</v>
      </c>
      <c r="D16" s="590">
        <v>1</v>
      </c>
      <c r="E16" s="488">
        <v>2.5</v>
      </c>
      <c r="F16" s="488" t="s">
        <v>25</v>
      </c>
      <c r="G16" s="488"/>
      <c r="H16" s="780">
        <f>SUM(E16:E24)</f>
        <v>27.5</v>
      </c>
    </row>
    <row r="17" spans="1:8" ht="102" x14ac:dyDescent="0.25">
      <c r="A17" s="489" t="s">
        <v>26</v>
      </c>
      <c r="B17" s="489" t="s">
        <v>148</v>
      </c>
      <c r="C17" s="489" t="s">
        <v>553</v>
      </c>
      <c r="D17" s="590">
        <v>1</v>
      </c>
      <c r="E17" s="488">
        <v>2.5</v>
      </c>
      <c r="F17" s="488" t="s">
        <v>25</v>
      </c>
      <c r="G17" s="488"/>
      <c r="H17" s="781"/>
    </row>
    <row r="18" spans="1:8" ht="89.25" x14ac:dyDescent="0.25">
      <c r="A18" s="591" t="s">
        <v>26</v>
      </c>
      <c r="B18" s="489" t="s">
        <v>554</v>
      </c>
      <c r="C18" s="489" t="s">
        <v>555</v>
      </c>
      <c r="D18" s="590">
        <v>1</v>
      </c>
      <c r="E18" s="488">
        <v>2.5</v>
      </c>
      <c r="F18" s="488" t="s">
        <v>25</v>
      </c>
      <c r="G18" s="488"/>
      <c r="H18" s="781"/>
    </row>
    <row r="19" spans="1:8" x14ac:dyDescent="0.25">
      <c r="A19" s="489" t="s">
        <v>153</v>
      </c>
      <c r="B19" s="489" t="s">
        <v>556</v>
      </c>
      <c r="C19" s="489" t="s">
        <v>323</v>
      </c>
      <c r="D19" s="590">
        <v>1</v>
      </c>
      <c r="E19" s="488">
        <v>2.5</v>
      </c>
      <c r="F19" s="488" t="s">
        <v>25</v>
      </c>
      <c r="G19" s="488"/>
      <c r="H19" s="781"/>
    </row>
    <row r="20" spans="1:8" ht="38.25" x14ac:dyDescent="0.25">
      <c r="A20" s="489" t="s">
        <v>30</v>
      </c>
      <c r="B20" s="592" t="s">
        <v>557</v>
      </c>
      <c r="C20" s="489" t="s">
        <v>558</v>
      </c>
      <c r="D20" s="590">
        <v>1</v>
      </c>
      <c r="E20" s="488">
        <v>2.5</v>
      </c>
      <c r="F20" s="488" t="s">
        <v>25</v>
      </c>
      <c r="G20" s="488"/>
      <c r="H20" s="781"/>
    </row>
    <row r="21" spans="1:8" ht="25.5" x14ac:dyDescent="0.25">
      <c r="A21" s="489" t="s">
        <v>30</v>
      </c>
      <c r="B21" s="592" t="s">
        <v>559</v>
      </c>
      <c r="C21" s="705" t="s">
        <v>560</v>
      </c>
      <c r="D21" s="593">
        <v>12</v>
      </c>
      <c r="E21" s="488">
        <v>2.5</v>
      </c>
      <c r="F21" s="488">
        <v>3</v>
      </c>
      <c r="G21" s="488">
        <v>1</v>
      </c>
      <c r="H21" s="781"/>
    </row>
    <row r="22" spans="1:8" x14ac:dyDescent="0.25">
      <c r="A22" s="489" t="s">
        <v>151</v>
      </c>
      <c r="B22" s="489" t="s">
        <v>561</v>
      </c>
      <c r="C22" s="489" t="s">
        <v>562</v>
      </c>
      <c r="D22" s="590">
        <v>1</v>
      </c>
      <c r="E22" s="488">
        <v>2.5</v>
      </c>
      <c r="F22" s="488" t="s">
        <v>25</v>
      </c>
      <c r="G22" s="488"/>
      <c r="H22" s="781"/>
    </row>
    <row r="23" spans="1:8" ht="38.25" x14ac:dyDescent="0.25">
      <c r="A23" s="489" t="s">
        <v>4</v>
      </c>
      <c r="B23" s="594" t="s">
        <v>563</v>
      </c>
      <c r="C23" s="489" t="s">
        <v>564</v>
      </c>
      <c r="D23" s="590">
        <v>1</v>
      </c>
      <c r="E23" s="488">
        <v>5</v>
      </c>
      <c r="F23" s="488" t="s">
        <v>25</v>
      </c>
      <c r="G23" s="488"/>
      <c r="H23" s="781"/>
    </row>
    <row r="24" spans="1:8" ht="102" x14ac:dyDescent="0.25">
      <c r="A24" s="592" t="s">
        <v>34</v>
      </c>
      <c r="B24" s="489" t="s">
        <v>565</v>
      </c>
      <c r="C24" s="489" t="s">
        <v>566</v>
      </c>
      <c r="D24" s="590">
        <v>1</v>
      </c>
      <c r="E24" s="488">
        <v>5</v>
      </c>
      <c r="F24" s="488" t="s">
        <v>25</v>
      </c>
      <c r="G24" s="488"/>
      <c r="H24" s="782"/>
    </row>
    <row r="25" spans="1:8" ht="15.75" x14ac:dyDescent="0.25">
      <c r="A25" s="598"/>
      <c r="B25" s="598"/>
      <c r="C25" s="598"/>
      <c r="D25" s="598"/>
      <c r="E25" s="599">
        <f>SUM(E10:E24)/100</f>
        <v>1</v>
      </c>
      <c r="F25" s="598"/>
      <c r="G25" s="598"/>
      <c r="H25" s="598"/>
    </row>
    <row r="26" spans="1:8" x14ac:dyDescent="0.25">
      <c r="A26" s="365"/>
      <c r="B26" s="365"/>
      <c r="C26" s="365"/>
      <c r="D26" s="365"/>
      <c r="E26" s="346"/>
      <c r="F26" s="346"/>
      <c r="G26" s="346"/>
      <c r="H26" s="346"/>
    </row>
    <row r="27" spans="1:8" x14ac:dyDescent="0.25">
      <c r="A27" s="595" t="s">
        <v>567</v>
      </c>
      <c r="B27" s="595"/>
    </row>
    <row r="29" spans="1:8" x14ac:dyDescent="0.25">
      <c r="A29" s="595" t="s">
        <v>568</v>
      </c>
      <c r="C29" s="595" t="s">
        <v>569</v>
      </c>
      <c r="D29" s="595"/>
    </row>
    <row r="30" spans="1:8" x14ac:dyDescent="0.25">
      <c r="A30" s="595" t="s">
        <v>259</v>
      </c>
      <c r="C30" s="595" t="s">
        <v>540</v>
      </c>
      <c r="D30" s="595"/>
    </row>
    <row r="31" spans="1:8" x14ac:dyDescent="0.25">
      <c r="A31" s="595"/>
      <c r="C31" s="595"/>
      <c r="D31" s="595"/>
    </row>
    <row r="32" spans="1:8" x14ac:dyDescent="0.25">
      <c r="C32" s="595"/>
      <c r="D32" s="595"/>
    </row>
    <row r="33" spans="1:4" x14ac:dyDescent="0.25">
      <c r="A33" s="595" t="s">
        <v>570</v>
      </c>
      <c r="C33" s="595" t="s">
        <v>571</v>
      </c>
      <c r="D33" s="595"/>
    </row>
    <row r="35" spans="1:4" x14ac:dyDescent="0.25">
      <c r="A35" s="595" t="s">
        <v>572</v>
      </c>
      <c r="C35" s="595" t="s">
        <v>573</v>
      </c>
      <c r="D35" s="595"/>
    </row>
    <row r="36" spans="1:4" x14ac:dyDescent="0.25">
      <c r="A36" s="595" t="s">
        <v>574</v>
      </c>
      <c r="C36" s="595" t="s">
        <v>575</v>
      </c>
      <c r="D36" s="595"/>
    </row>
    <row r="37" spans="1:4" x14ac:dyDescent="0.25">
      <c r="A37" s="595" t="s">
        <v>571</v>
      </c>
      <c r="C37" s="595" t="s">
        <v>571</v>
      </c>
      <c r="D37" s="595"/>
    </row>
  </sheetData>
  <mergeCells count="8">
    <mergeCell ref="H16:H24"/>
    <mergeCell ref="H10:H11"/>
    <mergeCell ref="H12:H15"/>
    <mergeCell ref="F7:H7"/>
    <mergeCell ref="A1:H2"/>
    <mergeCell ref="F3:H3"/>
    <mergeCell ref="A5:B5"/>
    <mergeCell ref="F6:H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00"/>
  </sheetPr>
  <dimension ref="A1:I46"/>
  <sheetViews>
    <sheetView workbookViewId="0">
      <selection activeCell="C16" sqref="C16"/>
    </sheetView>
  </sheetViews>
  <sheetFormatPr defaultRowHeight="15" x14ac:dyDescent="0.25"/>
  <cols>
    <col min="1" max="1" width="26.140625" customWidth="1"/>
    <col min="2" max="2" width="23.5703125" customWidth="1"/>
    <col min="3" max="3" width="36" customWidth="1"/>
    <col min="4" max="4" width="22.5703125" customWidth="1"/>
    <col min="5" max="5" width="18" customWidth="1"/>
    <col min="6" max="6" width="20.85546875" customWidth="1"/>
    <col min="7" max="7" width="20.140625" customWidth="1"/>
    <col min="8" max="8" width="19.7109375" customWidth="1"/>
    <col min="9" max="9" width="28.7109375" customWidth="1"/>
  </cols>
  <sheetData>
    <row r="1" spans="1:9" x14ac:dyDescent="0.25">
      <c r="A1" s="803" t="s">
        <v>6</v>
      </c>
      <c r="B1" s="803"/>
      <c r="C1" s="803"/>
      <c r="D1" s="803"/>
      <c r="E1" s="803"/>
      <c r="F1" s="803"/>
      <c r="G1" s="803"/>
      <c r="H1" s="803"/>
      <c r="I1" s="365"/>
    </row>
    <row r="2" spans="1:9" x14ac:dyDescent="0.25">
      <c r="A2" s="803"/>
      <c r="B2" s="803"/>
      <c r="C2" s="803"/>
      <c r="D2" s="803"/>
      <c r="E2" s="803"/>
      <c r="F2" s="803"/>
      <c r="G2" s="803"/>
      <c r="H2" s="803"/>
      <c r="I2" s="365"/>
    </row>
    <row r="3" spans="1:9" ht="26.25" x14ac:dyDescent="0.25">
      <c r="A3" s="391" t="s">
        <v>7</v>
      </c>
      <c r="B3" s="392">
        <v>2021</v>
      </c>
      <c r="C3" s="412" t="s">
        <v>8</v>
      </c>
      <c r="D3" s="804" t="s">
        <v>9</v>
      </c>
      <c r="E3" s="805"/>
      <c r="F3" s="806">
        <f>E35/100</f>
        <v>1</v>
      </c>
      <c r="G3" s="806"/>
      <c r="H3" s="806"/>
      <c r="I3" s="68"/>
    </row>
    <row r="4" spans="1:9" x14ac:dyDescent="0.25">
      <c r="A4" s="435"/>
      <c r="B4" s="435"/>
      <c r="C4" s="435"/>
      <c r="D4" s="436"/>
      <c r="E4" s="436"/>
      <c r="F4" s="436"/>
      <c r="G4" s="436"/>
      <c r="H4" s="436"/>
      <c r="I4" s="365"/>
    </row>
    <row r="5" spans="1:9" x14ac:dyDescent="0.25">
      <c r="A5" s="807" t="s">
        <v>11</v>
      </c>
      <c r="B5" s="807"/>
      <c r="C5" s="375"/>
      <c r="D5" s="804" t="s">
        <v>10</v>
      </c>
      <c r="E5" s="808"/>
      <c r="F5" s="808"/>
      <c r="G5" s="808"/>
      <c r="H5" s="805"/>
      <c r="I5" s="68"/>
    </row>
    <row r="6" spans="1:9" x14ac:dyDescent="0.25">
      <c r="A6" s="438" t="s">
        <v>12</v>
      </c>
      <c r="B6" s="439" t="s">
        <v>443</v>
      </c>
      <c r="C6" s="375"/>
      <c r="D6" s="801" t="s">
        <v>12</v>
      </c>
      <c r="E6" s="801"/>
      <c r="F6" s="802" t="s">
        <v>433</v>
      </c>
      <c r="G6" s="802"/>
      <c r="H6" s="802"/>
      <c r="I6" s="68"/>
    </row>
    <row r="7" spans="1:9" x14ac:dyDescent="0.25">
      <c r="A7" s="374" t="s">
        <v>13</v>
      </c>
      <c r="B7" s="440" t="s">
        <v>444</v>
      </c>
      <c r="C7" s="375"/>
      <c r="D7" s="794" t="s">
        <v>13</v>
      </c>
      <c r="E7" s="794"/>
      <c r="F7" s="795" t="s">
        <v>445</v>
      </c>
      <c r="G7" s="795"/>
      <c r="H7" s="795"/>
      <c r="I7" s="68"/>
    </row>
    <row r="8" spans="1:9" x14ac:dyDescent="0.25">
      <c r="A8" s="345"/>
      <c r="B8" s="345"/>
      <c r="C8" s="345"/>
      <c r="D8" s="346"/>
      <c r="E8" s="346"/>
      <c r="F8" s="346"/>
      <c r="G8" s="346"/>
      <c r="H8" s="346"/>
      <c r="I8" s="365"/>
    </row>
    <row r="9" spans="1:9" s="418" customFormat="1" ht="26.25" x14ac:dyDescent="0.25">
      <c r="A9" s="372" t="s">
        <v>0</v>
      </c>
      <c r="B9" s="372" t="s">
        <v>1</v>
      </c>
      <c r="C9" s="372" t="s">
        <v>2</v>
      </c>
      <c r="D9" s="372" t="s">
        <v>124</v>
      </c>
      <c r="E9" s="372" t="s">
        <v>3</v>
      </c>
      <c r="F9" s="372" t="s">
        <v>14</v>
      </c>
      <c r="G9" s="373" t="s">
        <v>149</v>
      </c>
      <c r="H9" s="796" t="s">
        <v>5</v>
      </c>
      <c r="I9" s="797"/>
    </row>
    <row r="10" spans="1:9" x14ac:dyDescent="0.25">
      <c r="A10" s="414" t="s">
        <v>21</v>
      </c>
      <c r="B10" s="414" t="s">
        <v>23</v>
      </c>
      <c r="C10" s="414" t="s">
        <v>24</v>
      </c>
      <c r="D10" s="417">
        <v>56049.84</v>
      </c>
      <c r="E10" s="416">
        <v>5</v>
      </c>
      <c r="F10" s="417">
        <f>D10/4</f>
        <v>14012.46</v>
      </c>
      <c r="G10" s="417">
        <f>F10/3</f>
        <v>4670.82</v>
      </c>
      <c r="H10" s="385" t="s">
        <v>25</v>
      </c>
      <c r="I10" s="798">
        <f>SUM(E10:E11)</f>
        <v>10</v>
      </c>
    </row>
    <row r="11" spans="1:9" x14ac:dyDescent="0.25">
      <c r="A11" s="414" t="s">
        <v>21</v>
      </c>
      <c r="B11" s="414" t="s">
        <v>22</v>
      </c>
      <c r="C11" s="414" t="s">
        <v>101</v>
      </c>
      <c r="D11" s="417">
        <v>88109.04</v>
      </c>
      <c r="E11" s="416">
        <v>5</v>
      </c>
      <c r="F11" s="417">
        <v>22027.26</v>
      </c>
      <c r="G11" s="417">
        <f>F11/3</f>
        <v>7342.4199999999992</v>
      </c>
      <c r="H11" s="385" t="s">
        <v>25</v>
      </c>
      <c r="I11" s="799"/>
    </row>
    <row r="12" spans="1:9" ht="39" x14ac:dyDescent="0.25">
      <c r="A12" s="376" t="s">
        <v>15</v>
      </c>
      <c r="B12" s="376" t="s">
        <v>60</v>
      </c>
      <c r="C12" s="376" t="s">
        <v>359</v>
      </c>
      <c r="D12" s="442">
        <v>1</v>
      </c>
      <c r="E12" s="378">
        <v>6</v>
      </c>
      <c r="F12" s="442">
        <v>1</v>
      </c>
      <c r="G12" s="442">
        <v>1</v>
      </c>
      <c r="H12" s="383" t="s">
        <v>25</v>
      </c>
      <c r="I12" s="800">
        <f>SUM(E12:E19)</f>
        <v>44</v>
      </c>
    </row>
    <row r="13" spans="1:9" x14ac:dyDescent="0.25">
      <c r="A13" s="376" t="s">
        <v>15</v>
      </c>
      <c r="B13" s="376" t="s">
        <v>60</v>
      </c>
      <c r="C13" s="376" t="s">
        <v>360</v>
      </c>
      <c r="D13" s="442">
        <v>0.5</v>
      </c>
      <c r="E13" s="378">
        <v>5</v>
      </c>
      <c r="F13" s="443">
        <v>0.125</v>
      </c>
      <c r="G13" s="444">
        <v>4.1599999999999998E-2</v>
      </c>
      <c r="H13" s="383" t="s">
        <v>361</v>
      </c>
      <c r="I13" s="800"/>
    </row>
    <row r="14" spans="1:9" x14ac:dyDescent="0.25">
      <c r="A14" s="376" t="s">
        <v>15</v>
      </c>
      <c r="B14" s="376" t="s">
        <v>60</v>
      </c>
      <c r="C14" s="376" t="s">
        <v>362</v>
      </c>
      <c r="D14" s="445">
        <v>336</v>
      </c>
      <c r="E14" s="378">
        <v>5</v>
      </c>
      <c r="F14" s="445">
        <v>84</v>
      </c>
      <c r="G14" s="445">
        <v>28</v>
      </c>
      <c r="H14" s="383" t="s">
        <v>363</v>
      </c>
      <c r="I14" s="800"/>
    </row>
    <row r="15" spans="1:9" x14ac:dyDescent="0.25">
      <c r="A15" s="376" t="s">
        <v>15</v>
      </c>
      <c r="B15" s="376" t="s">
        <v>127</v>
      </c>
      <c r="C15" s="376" t="s">
        <v>96</v>
      </c>
      <c r="D15" s="442">
        <v>1</v>
      </c>
      <c r="E15" s="378">
        <v>5</v>
      </c>
      <c r="F15" s="442">
        <v>1</v>
      </c>
      <c r="G15" s="442">
        <v>1</v>
      </c>
      <c r="H15" s="383" t="s">
        <v>364</v>
      </c>
      <c r="I15" s="800"/>
    </row>
    <row r="16" spans="1:9" ht="45" customHeight="1" x14ac:dyDescent="0.25">
      <c r="A16" s="376" t="s">
        <v>15</v>
      </c>
      <c r="B16" s="376" t="s">
        <v>42</v>
      </c>
      <c r="C16" s="381" t="s">
        <v>365</v>
      </c>
      <c r="D16" s="442">
        <v>0.9</v>
      </c>
      <c r="E16" s="378">
        <v>6</v>
      </c>
      <c r="F16" s="442">
        <v>0.9</v>
      </c>
      <c r="G16" s="442">
        <v>0.9</v>
      </c>
      <c r="H16" s="383" t="s">
        <v>25</v>
      </c>
      <c r="I16" s="800"/>
    </row>
    <row r="17" spans="1:9" ht="26.25" x14ac:dyDescent="0.25">
      <c r="A17" s="376" t="s">
        <v>15</v>
      </c>
      <c r="B17" s="376" t="s">
        <v>19</v>
      </c>
      <c r="C17" s="376" t="s">
        <v>366</v>
      </c>
      <c r="D17" s="442">
        <v>0.8</v>
      </c>
      <c r="E17" s="378">
        <v>6</v>
      </c>
      <c r="F17" s="442">
        <v>0.8</v>
      </c>
      <c r="G17" s="442">
        <v>0.8</v>
      </c>
      <c r="H17" s="383" t="s">
        <v>25</v>
      </c>
      <c r="I17" s="800"/>
    </row>
    <row r="18" spans="1:9" ht="26.25" x14ac:dyDescent="0.25">
      <c r="A18" s="376" t="s">
        <v>15</v>
      </c>
      <c r="B18" s="376" t="s">
        <v>16</v>
      </c>
      <c r="C18" s="376" t="s">
        <v>366</v>
      </c>
      <c r="D18" s="442">
        <v>0.8</v>
      </c>
      <c r="E18" s="378">
        <v>6</v>
      </c>
      <c r="F18" s="442">
        <v>0.8</v>
      </c>
      <c r="G18" s="442">
        <v>0.8</v>
      </c>
      <c r="H18" s="383" t="s">
        <v>25</v>
      </c>
      <c r="I18" s="800"/>
    </row>
    <row r="19" spans="1:9" ht="26.25" x14ac:dyDescent="0.25">
      <c r="A19" s="376" t="s">
        <v>15</v>
      </c>
      <c r="B19" s="376" t="s">
        <v>20</v>
      </c>
      <c r="C19" s="376" t="s">
        <v>366</v>
      </c>
      <c r="D19" s="442">
        <v>0.8</v>
      </c>
      <c r="E19" s="378">
        <v>5</v>
      </c>
      <c r="F19" s="442">
        <v>0.8</v>
      </c>
      <c r="G19" s="442">
        <v>0.8</v>
      </c>
      <c r="H19" s="383" t="s">
        <v>25</v>
      </c>
      <c r="I19" s="799"/>
    </row>
    <row r="20" spans="1:9" x14ac:dyDescent="0.25">
      <c r="A20" s="446" t="s">
        <v>29</v>
      </c>
      <c r="B20" s="447" t="s">
        <v>29</v>
      </c>
      <c r="C20" s="447" t="s">
        <v>47</v>
      </c>
      <c r="D20" s="448">
        <v>250</v>
      </c>
      <c r="E20" s="449">
        <v>3</v>
      </c>
      <c r="F20" s="450">
        <f>D20/4</f>
        <v>62.5</v>
      </c>
      <c r="G20" s="450">
        <f>F20/3</f>
        <v>20.833333333333332</v>
      </c>
      <c r="H20" s="451" t="s">
        <v>25</v>
      </c>
      <c r="I20" s="798">
        <f>SUM(E20:E21)</f>
        <v>6</v>
      </c>
    </row>
    <row r="21" spans="1:9" x14ac:dyDescent="0.25">
      <c r="A21" s="446" t="s">
        <v>29</v>
      </c>
      <c r="B21" s="447" t="s">
        <v>29</v>
      </c>
      <c r="C21" s="446" t="s">
        <v>48</v>
      </c>
      <c r="D21" s="448">
        <v>200</v>
      </c>
      <c r="E21" s="449">
        <v>3</v>
      </c>
      <c r="F21" s="450">
        <f>D21/4</f>
        <v>50</v>
      </c>
      <c r="G21" s="450">
        <f>F21/3</f>
        <v>16.666666666666668</v>
      </c>
      <c r="H21" s="451" t="s">
        <v>25</v>
      </c>
      <c r="I21" s="800"/>
    </row>
    <row r="22" spans="1:9" ht="25.5" x14ac:dyDescent="0.25">
      <c r="A22" s="59" t="s">
        <v>26</v>
      </c>
      <c r="B22" s="59" t="s">
        <v>120</v>
      </c>
      <c r="C22" s="59" t="s">
        <v>121</v>
      </c>
      <c r="D22" s="429">
        <v>1</v>
      </c>
      <c r="E22" s="33">
        <v>3</v>
      </c>
      <c r="F22" s="429">
        <v>1</v>
      </c>
      <c r="G22" s="429">
        <v>1</v>
      </c>
      <c r="H22" s="430" t="s">
        <v>25</v>
      </c>
      <c r="I22" s="791">
        <f>SUM(E22:E27)</f>
        <v>20</v>
      </c>
    </row>
    <row r="23" spans="1:9" ht="25.5" x14ac:dyDescent="0.25">
      <c r="A23" s="59" t="s">
        <v>26</v>
      </c>
      <c r="B23" s="59" t="s">
        <v>148</v>
      </c>
      <c r="C23" s="59" t="s">
        <v>367</v>
      </c>
      <c r="D23" s="429">
        <v>1</v>
      </c>
      <c r="E23" s="33">
        <v>3</v>
      </c>
      <c r="F23" s="429">
        <v>1</v>
      </c>
      <c r="G23" s="429">
        <v>1</v>
      </c>
      <c r="H23" s="430" t="s">
        <v>25</v>
      </c>
      <c r="I23" s="792"/>
    </row>
    <row r="24" spans="1:9" ht="45.75" customHeight="1" x14ac:dyDescent="0.25">
      <c r="A24" s="59" t="s">
        <v>26</v>
      </c>
      <c r="B24" s="59" t="s">
        <v>27</v>
      </c>
      <c r="C24" s="59" t="s">
        <v>112</v>
      </c>
      <c r="D24" s="429">
        <v>1</v>
      </c>
      <c r="E24" s="33">
        <v>5</v>
      </c>
      <c r="F24" s="429">
        <v>1</v>
      </c>
      <c r="G24" s="429">
        <v>1</v>
      </c>
      <c r="H24" s="430" t="s">
        <v>25</v>
      </c>
      <c r="I24" s="792"/>
    </row>
    <row r="25" spans="1:9" ht="25.5" x14ac:dyDescent="0.25">
      <c r="A25" s="59" t="s">
        <v>26</v>
      </c>
      <c r="B25" s="59" t="s">
        <v>28</v>
      </c>
      <c r="C25" s="59" t="s">
        <v>67</v>
      </c>
      <c r="D25" s="429">
        <v>1</v>
      </c>
      <c r="E25" s="33">
        <v>3</v>
      </c>
      <c r="F25" s="429">
        <v>1</v>
      </c>
      <c r="G25" s="429">
        <v>1</v>
      </c>
      <c r="H25" s="430" t="s">
        <v>25</v>
      </c>
      <c r="I25" s="792"/>
    </row>
    <row r="26" spans="1:9" ht="38.25" x14ac:dyDescent="0.25">
      <c r="A26" s="59" t="s">
        <v>26</v>
      </c>
      <c r="B26" s="59" t="s">
        <v>83</v>
      </c>
      <c r="C26" s="59" t="s">
        <v>65</v>
      </c>
      <c r="D26" s="429">
        <v>1</v>
      </c>
      <c r="E26" s="33">
        <v>3</v>
      </c>
      <c r="F26" s="429">
        <v>1</v>
      </c>
      <c r="G26" s="429">
        <v>1</v>
      </c>
      <c r="H26" s="430" t="s">
        <v>25</v>
      </c>
      <c r="I26" s="792"/>
    </row>
    <row r="27" spans="1:9" ht="25.5" x14ac:dyDescent="0.25">
      <c r="A27" s="59" t="s">
        <v>26</v>
      </c>
      <c r="B27" s="59" t="s">
        <v>43</v>
      </c>
      <c r="C27" s="59" t="s">
        <v>368</v>
      </c>
      <c r="D27" s="429">
        <v>1</v>
      </c>
      <c r="E27" s="33">
        <v>3</v>
      </c>
      <c r="F27" s="429">
        <v>1</v>
      </c>
      <c r="G27" s="429">
        <v>1</v>
      </c>
      <c r="H27" s="430" t="s">
        <v>25</v>
      </c>
      <c r="I27" s="792"/>
    </row>
    <row r="28" spans="1:9" ht="25.5" x14ac:dyDescent="0.25">
      <c r="A28" s="60" t="s">
        <v>30</v>
      </c>
      <c r="B28" s="61" t="s">
        <v>31</v>
      </c>
      <c r="C28" s="60" t="s">
        <v>119</v>
      </c>
      <c r="D28" s="431">
        <v>1</v>
      </c>
      <c r="E28" s="30">
        <v>2</v>
      </c>
      <c r="F28" s="431">
        <v>1</v>
      </c>
      <c r="G28" s="431">
        <v>1</v>
      </c>
      <c r="H28" s="29" t="s">
        <v>25</v>
      </c>
      <c r="I28" s="791">
        <f>SUM(E28:E29)</f>
        <v>4</v>
      </c>
    </row>
    <row r="29" spans="1:9" ht="38.25" x14ac:dyDescent="0.25">
      <c r="A29" s="60" t="s">
        <v>30</v>
      </c>
      <c r="B29" s="61" t="s">
        <v>111</v>
      </c>
      <c r="C29" s="60" t="s">
        <v>369</v>
      </c>
      <c r="D29" s="431">
        <v>1</v>
      </c>
      <c r="E29" s="30">
        <v>2</v>
      </c>
      <c r="F29" s="431">
        <v>1</v>
      </c>
      <c r="G29" s="431">
        <v>1</v>
      </c>
      <c r="H29" s="29" t="s">
        <v>25</v>
      </c>
      <c r="I29" s="793"/>
    </row>
    <row r="30" spans="1:9" ht="25.5" x14ac:dyDescent="0.25">
      <c r="A30" s="63" t="s">
        <v>4</v>
      </c>
      <c r="B30" s="64" t="s">
        <v>116</v>
      </c>
      <c r="C30" s="63" t="s">
        <v>370</v>
      </c>
      <c r="D30" s="432">
        <v>1</v>
      </c>
      <c r="E30" s="43">
        <v>5</v>
      </c>
      <c r="F30" s="432">
        <v>1</v>
      </c>
      <c r="G30" s="432">
        <v>1</v>
      </c>
      <c r="H30" s="42" t="s">
        <v>25</v>
      </c>
      <c r="I30" s="433">
        <v>5</v>
      </c>
    </row>
    <row r="31" spans="1:9" ht="41.25" customHeight="1" x14ac:dyDescent="0.25">
      <c r="A31" s="405" t="s">
        <v>32</v>
      </c>
      <c r="B31" s="406" t="s">
        <v>371</v>
      </c>
      <c r="C31" s="405" t="s">
        <v>372</v>
      </c>
      <c r="D31" s="434">
        <v>1</v>
      </c>
      <c r="E31" s="408">
        <v>2</v>
      </c>
      <c r="F31" s="434">
        <v>1</v>
      </c>
      <c r="G31" s="434">
        <v>1</v>
      </c>
      <c r="H31" s="407" t="s">
        <v>25</v>
      </c>
      <c r="I31" s="433">
        <v>2</v>
      </c>
    </row>
    <row r="32" spans="1:9" ht="25.5" x14ac:dyDescent="0.25">
      <c r="A32" s="55" t="s">
        <v>34</v>
      </c>
      <c r="B32" s="56" t="s">
        <v>35</v>
      </c>
      <c r="C32" s="55" t="s">
        <v>93</v>
      </c>
      <c r="D32" s="427">
        <v>1</v>
      </c>
      <c r="E32" s="32">
        <v>3</v>
      </c>
      <c r="F32" s="427">
        <v>1</v>
      </c>
      <c r="G32" s="427">
        <v>1</v>
      </c>
      <c r="H32" s="31" t="s">
        <v>25</v>
      </c>
      <c r="I32" s="791">
        <f>SUM(E32:E34)</f>
        <v>9</v>
      </c>
    </row>
    <row r="33" spans="1:9" ht="25.5" x14ac:dyDescent="0.25">
      <c r="A33" s="55" t="s">
        <v>34</v>
      </c>
      <c r="B33" s="56" t="s">
        <v>86</v>
      </c>
      <c r="C33" s="55" t="s">
        <v>41</v>
      </c>
      <c r="D33" s="427">
        <v>1</v>
      </c>
      <c r="E33" s="32">
        <v>3</v>
      </c>
      <c r="F33" s="427">
        <v>1</v>
      </c>
      <c r="G33" s="427">
        <v>1</v>
      </c>
      <c r="H33" s="31" t="s">
        <v>25</v>
      </c>
      <c r="I33" s="792"/>
    </row>
    <row r="34" spans="1:9" ht="25.5" x14ac:dyDescent="0.25">
      <c r="A34" s="55" t="s">
        <v>34</v>
      </c>
      <c r="B34" s="56" t="s">
        <v>37</v>
      </c>
      <c r="C34" s="55" t="s">
        <v>39</v>
      </c>
      <c r="D34" s="427">
        <v>1</v>
      </c>
      <c r="E34" s="32">
        <v>3</v>
      </c>
      <c r="F34" s="427">
        <v>1</v>
      </c>
      <c r="G34" s="427">
        <v>1</v>
      </c>
      <c r="H34" s="31" t="s">
        <v>25</v>
      </c>
      <c r="I34" s="793"/>
    </row>
    <row r="35" spans="1:9" x14ac:dyDescent="0.25">
      <c r="A35" s="458"/>
      <c r="B35" s="458"/>
      <c r="C35" s="458"/>
      <c r="D35" s="459"/>
      <c r="E35" s="459">
        <f>SUM(E10:E34)</f>
        <v>100</v>
      </c>
      <c r="F35" s="460"/>
      <c r="G35" s="460"/>
      <c r="H35" s="460"/>
      <c r="I35" s="457">
        <f>SUM(I10:I34)</f>
        <v>100</v>
      </c>
    </row>
    <row r="36" spans="1:9" x14ac:dyDescent="0.25">
      <c r="A36" s="345"/>
      <c r="B36" s="345"/>
      <c r="C36" s="345"/>
      <c r="D36" s="346"/>
      <c r="E36" s="346"/>
      <c r="F36" s="346"/>
      <c r="G36" s="346"/>
      <c r="H36" s="346"/>
      <c r="I36" s="365"/>
    </row>
    <row r="37" spans="1:9" x14ac:dyDescent="0.25">
      <c r="A37" s="345"/>
      <c r="B37" s="345"/>
      <c r="C37" s="366"/>
      <c r="D37" s="346"/>
      <c r="E37" s="346"/>
      <c r="F37" s="346"/>
      <c r="G37" s="346"/>
      <c r="H37" s="365"/>
      <c r="I37" s="365"/>
    </row>
    <row r="38" spans="1:9" ht="58.5" customHeight="1" x14ac:dyDescent="0.25">
      <c r="A38" s="366" t="s">
        <v>446</v>
      </c>
      <c r="B38" s="345"/>
      <c r="C38" s="371" t="s">
        <v>374</v>
      </c>
      <c r="D38" s="346"/>
      <c r="E38" s="371" t="s">
        <v>375</v>
      </c>
      <c r="F38" s="346"/>
      <c r="G38" s="346"/>
      <c r="H38" s="346"/>
      <c r="I38" s="365"/>
    </row>
    <row r="39" spans="1:9" x14ac:dyDescent="0.25">
      <c r="A39" s="370"/>
      <c r="B39" s="345"/>
      <c r="C39" s="370"/>
      <c r="D39" s="346"/>
      <c r="E39" s="370"/>
      <c r="F39" s="346"/>
      <c r="G39" s="346"/>
      <c r="H39" s="346"/>
      <c r="I39" s="365"/>
    </row>
    <row r="40" spans="1:9" ht="35.25" customHeight="1" x14ac:dyDescent="0.25">
      <c r="A40" s="366" t="s">
        <v>447</v>
      </c>
      <c r="B40" s="345"/>
      <c r="C40" s="366" t="s">
        <v>377</v>
      </c>
      <c r="D40" s="346"/>
      <c r="E40" s="366" t="s">
        <v>283</v>
      </c>
      <c r="F40" s="346"/>
      <c r="G40" s="346"/>
      <c r="H40" s="346"/>
      <c r="I40" s="365"/>
    </row>
    <row r="41" spans="1:9" x14ac:dyDescent="0.25">
      <c r="A41" s="366" t="s">
        <v>142</v>
      </c>
      <c r="B41" s="345"/>
      <c r="C41" s="366" t="s">
        <v>142</v>
      </c>
      <c r="D41" s="346"/>
      <c r="E41" s="366" t="s">
        <v>142</v>
      </c>
      <c r="F41" s="346"/>
      <c r="G41" s="346"/>
      <c r="H41" s="346"/>
      <c r="I41" s="365"/>
    </row>
    <row r="42" spans="1:9" x14ac:dyDescent="0.25">
      <c r="A42" s="345"/>
      <c r="B42" s="345"/>
      <c r="C42" s="345"/>
      <c r="D42" s="346"/>
      <c r="E42" s="345"/>
      <c r="F42" s="346"/>
      <c r="G42" s="346"/>
      <c r="H42" s="346"/>
      <c r="I42" s="365"/>
    </row>
    <row r="43" spans="1:9" x14ac:dyDescent="0.25">
      <c r="A43" s="370"/>
      <c r="B43" s="345"/>
      <c r="C43" s="370"/>
      <c r="D43" s="346"/>
      <c r="E43" s="370"/>
      <c r="F43" s="346"/>
      <c r="G43" s="346"/>
      <c r="H43" s="346"/>
      <c r="I43" s="365"/>
    </row>
    <row r="44" spans="1:9" x14ac:dyDescent="0.25">
      <c r="A44" s="366" t="s">
        <v>143</v>
      </c>
      <c r="B44" s="345"/>
      <c r="C44" s="366" t="s">
        <v>143</v>
      </c>
      <c r="D44" s="346"/>
      <c r="E44" s="366" t="s">
        <v>143</v>
      </c>
      <c r="F44" s="346"/>
      <c r="G44" s="346"/>
      <c r="H44" s="346"/>
      <c r="I44" s="365"/>
    </row>
    <row r="45" spans="1:9" x14ac:dyDescent="0.25">
      <c r="A45" s="345"/>
      <c r="B45" s="345"/>
      <c r="C45" s="345"/>
      <c r="D45" s="346"/>
      <c r="E45" s="346"/>
      <c r="F45" s="346"/>
      <c r="G45" s="346"/>
      <c r="H45" s="346"/>
      <c r="I45" s="365"/>
    </row>
    <row r="46" spans="1:9" x14ac:dyDescent="0.25">
      <c r="A46" s="345"/>
      <c r="B46" s="345"/>
      <c r="C46" s="345"/>
      <c r="D46" s="346"/>
      <c r="E46" s="346"/>
      <c r="F46" s="346"/>
      <c r="G46" s="346"/>
      <c r="H46" s="346"/>
      <c r="I46" s="365"/>
    </row>
  </sheetData>
  <mergeCells count="16">
    <mergeCell ref="D6:E6"/>
    <mergeCell ref="F6:H6"/>
    <mergeCell ref="A1:H2"/>
    <mergeCell ref="D3:E3"/>
    <mergeCell ref="F3:H3"/>
    <mergeCell ref="A5:B5"/>
    <mergeCell ref="D5:H5"/>
    <mergeCell ref="I22:I27"/>
    <mergeCell ref="I28:I29"/>
    <mergeCell ref="I32:I34"/>
    <mergeCell ref="D7:E7"/>
    <mergeCell ref="F7:H7"/>
    <mergeCell ref="H9:I9"/>
    <mergeCell ref="I10:I11"/>
    <mergeCell ref="I12:I19"/>
    <mergeCell ref="I20:I2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C99FF"/>
  </sheetPr>
  <dimension ref="A1:H63"/>
  <sheetViews>
    <sheetView workbookViewId="0">
      <selection activeCell="F45" sqref="F45"/>
    </sheetView>
  </sheetViews>
  <sheetFormatPr defaultRowHeight="15" x14ac:dyDescent="0.25"/>
  <cols>
    <col min="1" max="1" width="23.42578125" style="663" customWidth="1"/>
    <col min="2" max="2" width="34.28515625" customWidth="1"/>
    <col min="3" max="3" width="39.28515625" customWidth="1"/>
    <col min="4" max="4" width="21.5703125" customWidth="1"/>
    <col min="5" max="5" width="22" customWidth="1"/>
    <col min="6" max="6" width="17.140625" customWidth="1"/>
    <col min="7" max="7" width="18" customWidth="1"/>
    <col min="8" max="8" width="15" customWidth="1"/>
  </cols>
  <sheetData>
    <row r="1" spans="1:8" x14ac:dyDescent="0.25">
      <c r="A1" s="803" t="s">
        <v>6</v>
      </c>
      <c r="B1" s="803"/>
      <c r="C1" s="803"/>
      <c r="D1" s="803"/>
      <c r="E1" s="803"/>
      <c r="F1" s="803"/>
      <c r="G1" s="803"/>
      <c r="H1" s="494"/>
    </row>
    <row r="2" spans="1:8" x14ac:dyDescent="0.25">
      <c r="A2" s="803"/>
      <c r="B2" s="803"/>
      <c r="C2" s="803"/>
      <c r="D2" s="803"/>
      <c r="E2" s="803"/>
      <c r="F2" s="803"/>
      <c r="G2" s="803"/>
      <c r="H2" s="494"/>
    </row>
    <row r="3" spans="1:8" x14ac:dyDescent="0.25">
      <c r="A3" s="651" t="s">
        <v>7</v>
      </c>
      <c r="B3" s="392">
        <v>2021</v>
      </c>
      <c r="C3" s="412" t="s">
        <v>8</v>
      </c>
      <c r="D3" s="804" t="s">
        <v>9</v>
      </c>
      <c r="E3" s="805"/>
      <c r="F3" s="806">
        <v>1</v>
      </c>
      <c r="G3" s="806"/>
      <c r="H3" s="495"/>
    </row>
    <row r="4" spans="1:8" x14ac:dyDescent="0.25">
      <c r="A4" s="652"/>
      <c r="B4" s="435"/>
      <c r="C4" s="435"/>
      <c r="D4" s="436"/>
      <c r="E4" s="436"/>
      <c r="F4" s="436"/>
      <c r="G4" s="436"/>
      <c r="H4" s="494"/>
    </row>
    <row r="5" spans="1:8" x14ac:dyDescent="0.25">
      <c r="A5" s="807" t="s">
        <v>11</v>
      </c>
      <c r="B5" s="807"/>
      <c r="C5" s="375"/>
      <c r="D5" s="804" t="s">
        <v>10</v>
      </c>
      <c r="E5" s="808"/>
      <c r="F5" s="808"/>
      <c r="G5" s="805"/>
      <c r="H5" s="495"/>
    </row>
    <row r="6" spans="1:8" x14ac:dyDescent="0.25">
      <c r="A6" s="653" t="s">
        <v>12</v>
      </c>
      <c r="B6" s="439" t="s">
        <v>448</v>
      </c>
      <c r="C6" s="375"/>
      <c r="D6" s="801" t="s">
        <v>12</v>
      </c>
      <c r="E6" s="801"/>
      <c r="F6" s="802" t="s">
        <v>212</v>
      </c>
      <c r="G6" s="802"/>
      <c r="H6" s="495"/>
    </row>
    <row r="7" spans="1:8" x14ac:dyDescent="0.25">
      <c r="A7" s="654" t="s">
        <v>13</v>
      </c>
      <c r="B7" s="440" t="s">
        <v>449</v>
      </c>
      <c r="C7" s="375"/>
      <c r="D7" s="794" t="s">
        <v>13</v>
      </c>
      <c r="E7" s="794"/>
      <c r="F7" s="795" t="s">
        <v>409</v>
      </c>
      <c r="G7" s="795"/>
      <c r="H7" s="495"/>
    </row>
    <row r="8" spans="1:8" x14ac:dyDescent="0.25">
      <c r="A8" s="652"/>
      <c r="B8" s="435"/>
      <c r="C8" s="435"/>
      <c r="D8" s="436"/>
      <c r="E8" s="436"/>
      <c r="F8" s="436"/>
      <c r="G8" s="436"/>
      <c r="H8" s="494"/>
    </row>
    <row r="9" spans="1:8" ht="33.75" customHeight="1" x14ac:dyDescent="0.25">
      <c r="A9" s="651" t="s">
        <v>0</v>
      </c>
      <c r="B9" s="372" t="s">
        <v>1</v>
      </c>
      <c r="C9" s="372" t="s">
        <v>2</v>
      </c>
      <c r="D9" s="372" t="s">
        <v>124</v>
      </c>
      <c r="E9" s="372" t="s">
        <v>3</v>
      </c>
      <c r="F9" s="372" t="s">
        <v>14</v>
      </c>
      <c r="G9" s="796" t="s">
        <v>5</v>
      </c>
      <c r="H9" s="797"/>
    </row>
    <row r="10" spans="1:8" x14ac:dyDescent="0.25">
      <c r="A10" s="655" t="s">
        <v>21</v>
      </c>
      <c r="B10" s="414" t="s">
        <v>23</v>
      </c>
      <c r="C10" s="414" t="s">
        <v>24</v>
      </c>
      <c r="D10" s="417">
        <v>1143911.04</v>
      </c>
      <c r="E10" s="416">
        <v>10</v>
      </c>
      <c r="F10" s="417">
        <f>D10/4</f>
        <v>285977.76</v>
      </c>
      <c r="G10" s="385" t="s">
        <v>25</v>
      </c>
      <c r="H10" s="811">
        <f>E10+E11+E13+E14</f>
        <v>30</v>
      </c>
    </row>
    <row r="11" spans="1:8" ht="26.25" x14ac:dyDescent="0.25">
      <c r="A11" s="655" t="s">
        <v>21</v>
      </c>
      <c r="B11" s="414" t="s">
        <v>450</v>
      </c>
      <c r="C11" s="414" t="s">
        <v>451</v>
      </c>
      <c r="D11" s="417">
        <v>947999.04</v>
      </c>
      <c r="E11" s="416">
        <v>10</v>
      </c>
      <c r="F11" s="496">
        <f>D11/4</f>
        <v>236999.76</v>
      </c>
      <c r="G11" s="385" t="s">
        <v>25</v>
      </c>
      <c r="H11" s="813"/>
    </row>
    <row r="12" spans="1:8" x14ac:dyDescent="0.25">
      <c r="A12" s="655" t="s">
        <v>21</v>
      </c>
      <c r="B12" s="414" t="s">
        <v>56</v>
      </c>
      <c r="C12" s="414" t="s">
        <v>63</v>
      </c>
      <c r="D12" s="417">
        <v>2091910.08</v>
      </c>
      <c r="E12" s="416">
        <v>10</v>
      </c>
      <c r="F12" s="417">
        <f>D12/4</f>
        <v>522977.52</v>
      </c>
      <c r="G12" s="385" t="s">
        <v>25</v>
      </c>
      <c r="H12" s="813"/>
    </row>
    <row r="13" spans="1:8" x14ac:dyDescent="0.25">
      <c r="A13" s="655" t="s">
        <v>21</v>
      </c>
      <c r="B13" s="414" t="s">
        <v>107</v>
      </c>
      <c r="C13" s="414" t="s">
        <v>452</v>
      </c>
      <c r="D13" s="417">
        <v>536532.96</v>
      </c>
      <c r="E13" s="416">
        <v>5</v>
      </c>
      <c r="F13" s="417">
        <f>D13/4</f>
        <v>134133.24</v>
      </c>
      <c r="G13" s="385" t="s">
        <v>25</v>
      </c>
      <c r="H13" s="813"/>
    </row>
    <row r="14" spans="1:8" x14ac:dyDescent="0.25">
      <c r="A14" s="655" t="s">
        <v>21</v>
      </c>
      <c r="B14" s="414" t="s">
        <v>411</v>
      </c>
      <c r="C14" s="414" t="s">
        <v>412</v>
      </c>
      <c r="D14" s="417">
        <v>18656</v>
      </c>
      <c r="E14" s="416">
        <v>5</v>
      </c>
      <c r="F14" s="417">
        <f>D14/4</f>
        <v>4664</v>
      </c>
      <c r="G14" s="385" t="s">
        <v>25</v>
      </c>
      <c r="H14" s="812"/>
    </row>
    <row r="15" spans="1:8" ht="25.5" x14ac:dyDescent="0.25">
      <c r="A15" s="656" t="s">
        <v>15</v>
      </c>
      <c r="B15" s="56" t="s">
        <v>453</v>
      </c>
      <c r="C15" s="55" t="s">
        <v>454</v>
      </c>
      <c r="D15" s="485">
        <v>20</v>
      </c>
      <c r="E15" s="32">
        <v>5</v>
      </c>
      <c r="F15" s="31" t="s">
        <v>25</v>
      </c>
      <c r="G15" s="31" t="s">
        <v>25</v>
      </c>
      <c r="H15" s="811">
        <f>E15+E16+E17+E18+E19+E20+E21+E22+E23+E24</f>
        <v>34</v>
      </c>
    </row>
    <row r="16" spans="1:8" ht="25.5" x14ac:dyDescent="0.25">
      <c r="A16" s="656" t="s">
        <v>15</v>
      </c>
      <c r="B16" s="56" t="s">
        <v>455</v>
      </c>
      <c r="C16" s="55" t="s">
        <v>456</v>
      </c>
      <c r="D16" s="485">
        <v>2</v>
      </c>
      <c r="E16" s="32">
        <v>5</v>
      </c>
      <c r="F16" s="31" t="s">
        <v>25</v>
      </c>
      <c r="G16" s="31" t="s">
        <v>25</v>
      </c>
      <c r="H16" s="813"/>
    </row>
    <row r="17" spans="1:8" ht="25.5" x14ac:dyDescent="0.25">
      <c r="A17" s="656" t="s">
        <v>15</v>
      </c>
      <c r="B17" s="55" t="s">
        <v>457</v>
      </c>
      <c r="C17" s="55" t="s">
        <v>458</v>
      </c>
      <c r="D17" s="485">
        <v>3</v>
      </c>
      <c r="E17" s="32">
        <v>5</v>
      </c>
      <c r="F17" s="31" t="s">
        <v>25</v>
      </c>
      <c r="G17" s="31" t="s">
        <v>25</v>
      </c>
      <c r="H17" s="813"/>
    </row>
    <row r="18" spans="1:8" x14ac:dyDescent="0.25">
      <c r="A18" s="656" t="s">
        <v>15</v>
      </c>
      <c r="B18" s="55" t="s">
        <v>459</v>
      </c>
      <c r="C18" s="55" t="s">
        <v>460</v>
      </c>
      <c r="D18" s="485">
        <v>3</v>
      </c>
      <c r="E18" s="32">
        <v>5</v>
      </c>
      <c r="F18" s="31" t="s">
        <v>25</v>
      </c>
      <c r="G18" s="31" t="s">
        <v>25</v>
      </c>
      <c r="H18" s="813"/>
    </row>
    <row r="19" spans="1:8" x14ac:dyDescent="0.25">
      <c r="A19" s="656" t="s">
        <v>15</v>
      </c>
      <c r="B19" s="55" t="s">
        <v>461</v>
      </c>
      <c r="C19" s="55" t="s">
        <v>462</v>
      </c>
      <c r="D19" s="486">
        <v>1</v>
      </c>
      <c r="E19" s="32">
        <v>4</v>
      </c>
      <c r="F19" s="31" t="s">
        <v>25</v>
      </c>
      <c r="G19" s="31" t="s">
        <v>25</v>
      </c>
      <c r="H19" s="813"/>
    </row>
    <row r="20" spans="1:8" ht="25.5" x14ac:dyDescent="0.25">
      <c r="A20" s="656" t="s">
        <v>15</v>
      </c>
      <c r="B20" s="55" t="s">
        <v>463</v>
      </c>
      <c r="C20" s="55" t="s">
        <v>464</v>
      </c>
      <c r="D20" s="485">
        <v>94</v>
      </c>
      <c r="E20" s="32">
        <v>2</v>
      </c>
      <c r="F20" s="31">
        <v>24</v>
      </c>
      <c r="G20" s="31" t="s">
        <v>25</v>
      </c>
      <c r="H20" s="813"/>
    </row>
    <row r="21" spans="1:8" x14ac:dyDescent="0.25">
      <c r="A21" s="656" t="s">
        <v>15</v>
      </c>
      <c r="B21" s="55" t="s">
        <v>465</v>
      </c>
      <c r="C21" s="55" t="s">
        <v>466</v>
      </c>
      <c r="D21" s="486">
        <v>1</v>
      </c>
      <c r="E21" s="32">
        <v>2</v>
      </c>
      <c r="F21" s="31">
        <f>D21/4</f>
        <v>0.25</v>
      </c>
      <c r="G21" s="31" t="s">
        <v>25</v>
      </c>
      <c r="H21" s="813"/>
    </row>
    <row r="22" spans="1:8" ht="25.5" x14ac:dyDescent="0.25">
      <c r="A22" s="656" t="s">
        <v>15</v>
      </c>
      <c r="B22" s="55" t="s">
        <v>467</v>
      </c>
      <c r="C22" s="55" t="s">
        <v>149</v>
      </c>
      <c r="D22" s="485">
        <v>10</v>
      </c>
      <c r="E22" s="32">
        <v>2</v>
      </c>
      <c r="F22" s="31" t="s">
        <v>25</v>
      </c>
      <c r="G22" s="31" t="s">
        <v>25</v>
      </c>
      <c r="H22" s="813"/>
    </row>
    <row r="23" spans="1:8" x14ac:dyDescent="0.25">
      <c r="A23" s="656" t="s">
        <v>15</v>
      </c>
      <c r="B23" s="55" t="s">
        <v>468</v>
      </c>
      <c r="C23" s="55" t="s">
        <v>469</v>
      </c>
      <c r="D23" s="485">
        <v>10</v>
      </c>
      <c r="E23" s="32">
        <v>2</v>
      </c>
      <c r="F23" s="31" t="s">
        <v>25</v>
      </c>
      <c r="G23" s="31" t="s">
        <v>25</v>
      </c>
      <c r="H23" s="813"/>
    </row>
    <row r="24" spans="1:8" x14ac:dyDescent="0.25">
      <c r="A24" s="656" t="s">
        <v>15</v>
      </c>
      <c r="B24" s="55" t="s">
        <v>470</v>
      </c>
      <c r="C24" s="55" t="s">
        <v>471</v>
      </c>
      <c r="D24" s="485">
        <v>80</v>
      </c>
      <c r="E24" s="32">
        <v>2</v>
      </c>
      <c r="F24" s="31" t="s">
        <v>25</v>
      </c>
      <c r="G24" s="31" t="s">
        <v>25</v>
      </c>
      <c r="H24" s="813"/>
    </row>
    <row r="25" spans="1:8" ht="25.5" x14ac:dyDescent="0.25">
      <c r="A25" s="657" t="s">
        <v>29</v>
      </c>
      <c r="B25" s="58" t="s">
        <v>472</v>
      </c>
      <c r="C25" s="58" t="s">
        <v>473</v>
      </c>
      <c r="D25" s="487">
        <v>1</v>
      </c>
      <c r="E25" s="35">
        <v>1</v>
      </c>
      <c r="F25" s="36">
        <v>3</v>
      </c>
      <c r="G25" s="36" t="s">
        <v>25</v>
      </c>
      <c r="H25" s="811">
        <f>E25+E26+E27+E28</f>
        <v>4</v>
      </c>
    </row>
    <row r="26" spans="1:8" ht="25.5" x14ac:dyDescent="0.25">
      <c r="A26" s="657" t="s">
        <v>29</v>
      </c>
      <c r="B26" s="58" t="s">
        <v>474</v>
      </c>
      <c r="C26" s="57" t="s">
        <v>475</v>
      </c>
      <c r="D26" s="487">
        <v>1</v>
      </c>
      <c r="E26" s="35">
        <v>1</v>
      </c>
      <c r="F26" s="36">
        <v>1</v>
      </c>
      <c r="G26" s="36" t="s">
        <v>25</v>
      </c>
      <c r="H26" s="813"/>
    </row>
    <row r="27" spans="1:8" x14ac:dyDescent="0.25">
      <c r="A27" s="657" t="s">
        <v>29</v>
      </c>
      <c r="B27" s="57" t="s">
        <v>57</v>
      </c>
      <c r="C27" s="57" t="s">
        <v>49</v>
      </c>
      <c r="D27" s="428">
        <v>2</v>
      </c>
      <c r="E27" s="35">
        <v>1</v>
      </c>
      <c r="F27" s="36" t="s">
        <v>25</v>
      </c>
      <c r="G27" s="36" t="s">
        <v>25</v>
      </c>
      <c r="H27" s="813"/>
    </row>
    <row r="28" spans="1:8" x14ac:dyDescent="0.25">
      <c r="A28" s="657" t="s">
        <v>29</v>
      </c>
      <c r="B28" s="57" t="s">
        <v>58</v>
      </c>
      <c r="C28" s="57" t="s">
        <v>215</v>
      </c>
      <c r="D28" s="428">
        <v>4</v>
      </c>
      <c r="E28" s="35">
        <v>1</v>
      </c>
      <c r="F28" s="36">
        <v>1</v>
      </c>
      <c r="G28" s="36" t="s">
        <v>25</v>
      </c>
      <c r="H28" s="813"/>
    </row>
    <row r="29" spans="1:8" ht="25.5" x14ac:dyDescent="0.25">
      <c r="A29" s="658" t="s">
        <v>26</v>
      </c>
      <c r="B29" s="59" t="s">
        <v>120</v>
      </c>
      <c r="C29" s="59" t="s">
        <v>476</v>
      </c>
      <c r="D29" s="430">
        <v>12</v>
      </c>
      <c r="E29" s="33">
        <v>2</v>
      </c>
      <c r="F29" s="430">
        <v>3</v>
      </c>
      <c r="G29" s="430" t="s">
        <v>25</v>
      </c>
      <c r="H29" s="811">
        <f>E29+E30+E31+E32+E33+E34</f>
        <v>13</v>
      </c>
    </row>
    <row r="30" spans="1:8" ht="38.25" x14ac:dyDescent="0.25">
      <c r="A30" s="658" t="s">
        <v>26</v>
      </c>
      <c r="B30" s="59" t="s">
        <v>128</v>
      </c>
      <c r="C30" s="59" t="s">
        <v>122</v>
      </c>
      <c r="D30" s="430">
        <v>12</v>
      </c>
      <c r="E30" s="33">
        <v>2</v>
      </c>
      <c r="F30" s="430">
        <v>3</v>
      </c>
      <c r="G30" s="430" t="s">
        <v>25</v>
      </c>
      <c r="H30" s="813"/>
    </row>
    <row r="31" spans="1:8" ht="38.25" x14ac:dyDescent="0.25">
      <c r="A31" s="658" t="s">
        <v>26</v>
      </c>
      <c r="B31" s="59" t="s">
        <v>27</v>
      </c>
      <c r="C31" s="59" t="s">
        <v>477</v>
      </c>
      <c r="D31" s="430">
        <v>35</v>
      </c>
      <c r="E31" s="33">
        <v>2</v>
      </c>
      <c r="F31" s="430">
        <v>9</v>
      </c>
      <c r="G31" s="430" t="s">
        <v>25</v>
      </c>
      <c r="H31" s="813"/>
    </row>
    <row r="32" spans="1:8" ht="38.25" x14ac:dyDescent="0.25">
      <c r="A32" s="658" t="s">
        <v>26</v>
      </c>
      <c r="B32" s="59" t="s">
        <v>478</v>
      </c>
      <c r="C32" s="59" t="s">
        <v>479</v>
      </c>
      <c r="D32" s="430">
        <v>100</v>
      </c>
      <c r="E32" s="33">
        <v>2</v>
      </c>
      <c r="F32" s="430" t="s">
        <v>25</v>
      </c>
      <c r="G32" s="430" t="s">
        <v>25</v>
      </c>
      <c r="H32" s="813"/>
    </row>
    <row r="33" spans="1:8" ht="38.25" x14ac:dyDescent="0.25">
      <c r="A33" s="658" t="s">
        <v>26</v>
      </c>
      <c r="B33" s="59" t="s">
        <v>83</v>
      </c>
      <c r="C33" s="59" t="s">
        <v>65</v>
      </c>
      <c r="D33" s="430">
        <v>100</v>
      </c>
      <c r="E33" s="33">
        <v>2</v>
      </c>
      <c r="F33" s="430" t="s">
        <v>25</v>
      </c>
      <c r="G33" s="430" t="s">
        <v>25</v>
      </c>
      <c r="H33" s="813"/>
    </row>
    <row r="34" spans="1:8" ht="25.5" x14ac:dyDescent="0.25">
      <c r="A34" s="658" t="s">
        <v>26</v>
      </c>
      <c r="B34" s="59" t="s">
        <v>43</v>
      </c>
      <c r="C34" s="59" t="s">
        <v>118</v>
      </c>
      <c r="D34" s="430">
        <v>100</v>
      </c>
      <c r="E34" s="33">
        <v>3</v>
      </c>
      <c r="F34" s="430" t="s">
        <v>25</v>
      </c>
      <c r="G34" s="430" t="s">
        <v>25</v>
      </c>
      <c r="H34" s="812"/>
    </row>
    <row r="35" spans="1:8" ht="38.25" x14ac:dyDescent="0.25">
      <c r="A35" s="646" t="s">
        <v>57</v>
      </c>
      <c r="B35" s="489" t="s">
        <v>87</v>
      </c>
      <c r="C35" s="489" t="s">
        <v>480</v>
      </c>
      <c r="D35" s="490">
        <v>8</v>
      </c>
      <c r="E35" s="491">
        <v>1</v>
      </c>
      <c r="F35" s="492">
        <f>D35/4</f>
        <v>2</v>
      </c>
      <c r="G35" s="492" t="s">
        <v>25</v>
      </c>
      <c r="H35" s="497">
        <f>E35</f>
        <v>1</v>
      </c>
    </row>
    <row r="36" spans="1:8" ht="25.5" x14ac:dyDescent="0.25">
      <c r="A36" s="659" t="s">
        <v>30</v>
      </c>
      <c r="B36" s="61" t="s">
        <v>31</v>
      </c>
      <c r="C36" s="60" t="s">
        <v>119</v>
      </c>
      <c r="D36" s="29">
        <v>100</v>
      </c>
      <c r="E36" s="30">
        <v>2</v>
      </c>
      <c r="F36" s="29" t="s">
        <v>25</v>
      </c>
      <c r="G36" s="29" t="s">
        <v>25</v>
      </c>
      <c r="H36" s="811">
        <f>E36+E37</f>
        <v>4</v>
      </c>
    </row>
    <row r="37" spans="1:8" ht="25.5" x14ac:dyDescent="0.25">
      <c r="A37" s="659" t="s">
        <v>30</v>
      </c>
      <c r="B37" s="61" t="s">
        <v>111</v>
      </c>
      <c r="C37" s="60" t="s">
        <v>123</v>
      </c>
      <c r="D37" s="29">
        <v>100</v>
      </c>
      <c r="E37" s="30">
        <v>2</v>
      </c>
      <c r="F37" s="29" t="s">
        <v>25</v>
      </c>
      <c r="G37" s="29" t="s">
        <v>25</v>
      </c>
      <c r="H37" s="812"/>
    </row>
    <row r="38" spans="1:8" x14ac:dyDescent="0.25">
      <c r="A38" s="647" t="s">
        <v>4</v>
      </c>
      <c r="B38" s="64" t="s">
        <v>116</v>
      </c>
      <c r="C38" s="63" t="s">
        <v>115</v>
      </c>
      <c r="D38" s="42">
        <v>100</v>
      </c>
      <c r="E38" s="43">
        <v>3</v>
      </c>
      <c r="F38" s="42" t="s">
        <v>25</v>
      </c>
      <c r="G38" s="42" t="s">
        <v>25</v>
      </c>
      <c r="H38" s="482">
        <f>E38</f>
        <v>3</v>
      </c>
    </row>
    <row r="39" spans="1:8" ht="38.25" x14ac:dyDescent="0.25">
      <c r="A39" s="406" t="s">
        <v>32</v>
      </c>
      <c r="B39" s="406" t="s">
        <v>481</v>
      </c>
      <c r="C39" s="405" t="s">
        <v>482</v>
      </c>
      <c r="D39" s="407">
        <v>100</v>
      </c>
      <c r="E39" s="408">
        <v>3</v>
      </c>
      <c r="F39" s="407" t="s">
        <v>25</v>
      </c>
      <c r="G39" s="407" t="s">
        <v>25</v>
      </c>
      <c r="H39" s="482">
        <f>E39</f>
        <v>3</v>
      </c>
    </row>
    <row r="40" spans="1:8" ht="15" customHeight="1" x14ac:dyDescent="0.25">
      <c r="A40" s="650" t="s">
        <v>34</v>
      </c>
      <c r="B40" s="56" t="s">
        <v>35</v>
      </c>
      <c r="C40" s="55" t="s">
        <v>93</v>
      </c>
      <c r="D40" s="31">
        <v>100</v>
      </c>
      <c r="E40" s="32">
        <v>3</v>
      </c>
      <c r="F40" s="31" t="s">
        <v>25</v>
      </c>
      <c r="G40" s="31" t="s">
        <v>25</v>
      </c>
      <c r="H40" s="498"/>
    </row>
    <row r="41" spans="1:8" ht="25.5" x14ac:dyDescent="0.25">
      <c r="A41" s="650" t="s">
        <v>34</v>
      </c>
      <c r="B41" s="56" t="s">
        <v>86</v>
      </c>
      <c r="C41" s="55" t="s">
        <v>41</v>
      </c>
      <c r="D41" s="31">
        <v>100</v>
      </c>
      <c r="E41" s="32">
        <v>3</v>
      </c>
      <c r="F41" s="31" t="s">
        <v>25</v>
      </c>
      <c r="G41" s="31" t="s">
        <v>25</v>
      </c>
      <c r="H41" s="475"/>
    </row>
    <row r="42" spans="1:8" ht="25.5" x14ac:dyDescent="0.25">
      <c r="A42" s="650" t="s">
        <v>34</v>
      </c>
      <c r="B42" s="56" t="s">
        <v>37</v>
      </c>
      <c r="C42" s="55" t="s">
        <v>39</v>
      </c>
      <c r="D42" s="31">
        <v>100</v>
      </c>
      <c r="E42" s="32">
        <v>3</v>
      </c>
      <c r="F42" s="31" t="s">
        <v>25</v>
      </c>
      <c r="G42" s="31" t="s">
        <v>25</v>
      </c>
      <c r="H42" s="497">
        <f>E42+E41+E40</f>
        <v>9</v>
      </c>
    </row>
    <row r="43" spans="1:8" x14ac:dyDescent="0.25">
      <c r="A43" s="660"/>
      <c r="B43" s="458"/>
      <c r="C43" s="458"/>
      <c r="D43" s="459"/>
      <c r="E43" s="459">
        <v>100</v>
      </c>
      <c r="F43" s="460"/>
      <c r="G43" s="460"/>
      <c r="H43" s="499">
        <f>H42+H39+H38+H36+H29+H25+H15+H10</f>
        <v>100</v>
      </c>
    </row>
    <row r="44" spans="1:8" x14ac:dyDescent="0.25">
      <c r="A44" s="652"/>
      <c r="B44" s="435"/>
      <c r="C44" s="435"/>
      <c r="D44" s="436"/>
      <c r="E44" s="436"/>
      <c r="F44" s="436"/>
      <c r="G44" s="436"/>
      <c r="H44" s="494"/>
    </row>
    <row r="45" spans="1:8" x14ac:dyDescent="0.25">
      <c r="A45" s="652"/>
      <c r="B45" s="435"/>
      <c r="C45" s="461"/>
      <c r="D45" s="436"/>
      <c r="E45" s="436"/>
      <c r="F45" s="436"/>
      <c r="G45" s="494"/>
      <c r="H45" s="494"/>
    </row>
    <row r="46" spans="1:8" x14ac:dyDescent="0.25">
      <c r="A46" s="641" t="s">
        <v>483</v>
      </c>
      <c r="B46" s="435"/>
      <c r="C46" s="502" t="s">
        <v>484</v>
      </c>
      <c r="D46" s="436"/>
      <c r="E46" s="436"/>
      <c r="F46" s="436"/>
      <c r="G46" s="436"/>
      <c r="H46" s="494"/>
    </row>
    <row r="47" spans="1:8" x14ac:dyDescent="0.25">
      <c r="A47" s="652"/>
      <c r="B47" s="435"/>
      <c r="C47" s="435"/>
      <c r="D47" s="436"/>
      <c r="E47" s="436"/>
      <c r="F47" s="436"/>
      <c r="G47" s="436"/>
      <c r="H47" s="494"/>
    </row>
    <row r="48" spans="1:8" x14ac:dyDescent="0.25">
      <c r="A48" s="661"/>
      <c r="B48" s="435"/>
      <c r="C48" s="500"/>
      <c r="D48" s="436"/>
      <c r="E48" s="436"/>
      <c r="F48" s="436"/>
      <c r="G48" s="436"/>
      <c r="H48" s="494"/>
    </row>
    <row r="49" spans="1:8" x14ac:dyDescent="0.25">
      <c r="A49" s="652" t="s">
        <v>485</v>
      </c>
      <c r="B49" s="435"/>
      <c r="C49" s="461" t="s">
        <v>283</v>
      </c>
      <c r="D49" s="436"/>
      <c r="E49" s="436"/>
      <c r="F49" s="436"/>
      <c r="G49" s="436"/>
      <c r="H49" s="494"/>
    </row>
    <row r="50" spans="1:8" x14ac:dyDescent="0.25">
      <c r="A50" s="652" t="s">
        <v>142</v>
      </c>
      <c r="B50" s="435"/>
      <c r="C50" s="461" t="s">
        <v>142</v>
      </c>
      <c r="D50" s="436"/>
      <c r="E50" s="436"/>
      <c r="F50" s="436"/>
      <c r="G50" s="436"/>
      <c r="H50" s="494"/>
    </row>
    <row r="51" spans="1:8" x14ac:dyDescent="0.25">
      <c r="A51" s="652"/>
      <c r="B51" s="435"/>
      <c r="C51" s="435"/>
      <c r="D51" s="436"/>
      <c r="E51" s="436"/>
      <c r="F51" s="436"/>
      <c r="G51" s="436"/>
      <c r="H51" s="494"/>
    </row>
    <row r="52" spans="1:8" x14ac:dyDescent="0.25">
      <c r="A52" s="661"/>
      <c r="B52" s="435"/>
      <c r="C52" s="500"/>
      <c r="D52" s="436"/>
      <c r="E52" s="436"/>
      <c r="F52" s="436"/>
      <c r="G52" s="436"/>
      <c r="H52" s="494"/>
    </row>
    <row r="53" spans="1:8" x14ac:dyDescent="0.25">
      <c r="A53" s="652" t="s">
        <v>143</v>
      </c>
      <c r="B53" s="435"/>
      <c r="C53" s="461" t="s">
        <v>143</v>
      </c>
      <c r="D53" s="436"/>
      <c r="E53" s="436"/>
      <c r="F53" s="436"/>
      <c r="G53" s="436"/>
      <c r="H53" s="494"/>
    </row>
    <row r="54" spans="1:8" x14ac:dyDescent="0.25">
      <c r="A54" s="652"/>
      <c r="B54" s="435"/>
      <c r="C54" s="435"/>
      <c r="D54" s="436"/>
      <c r="E54" s="436"/>
      <c r="F54" s="436"/>
      <c r="G54" s="436"/>
      <c r="H54" s="494"/>
    </row>
    <row r="55" spans="1:8" ht="33" customHeight="1" x14ac:dyDescent="0.25">
      <c r="A55" s="818" t="s">
        <v>487</v>
      </c>
      <c r="B55" s="818"/>
      <c r="C55" s="435"/>
      <c r="D55" s="436"/>
      <c r="E55" s="436"/>
      <c r="F55" s="436"/>
      <c r="G55" s="436"/>
      <c r="H55" s="494"/>
    </row>
    <row r="58" spans="1:8" x14ac:dyDescent="0.25">
      <c r="A58" s="662" t="s">
        <v>349</v>
      </c>
    </row>
    <row r="59" spans="1:8" x14ac:dyDescent="0.25">
      <c r="A59" s="663" t="s">
        <v>408</v>
      </c>
    </row>
    <row r="60" spans="1:8" x14ac:dyDescent="0.25">
      <c r="A60" s="663" t="s">
        <v>142</v>
      </c>
    </row>
    <row r="62" spans="1:8" x14ac:dyDescent="0.25">
      <c r="A62" s="663" t="s">
        <v>486</v>
      </c>
    </row>
    <row r="63" spans="1:8" x14ac:dyDescent="0.25">
      <c r="A63" s="663" t="s">
        <v>143</v>
      </c>
    </row>
  </sheetData>
  <mergeCells count="16">
    <mergeCell ref="H10:H14"/>
    <mergeCell ref="D6:E6"/>
    <mergeCell ref="F6:G6"/>
    <mergeCell ref="D7:E7"/>
    <mergeCell ref="F7:G7"/>
    <mergeCell ref="G9:H9"/>
    <mergeCell ref="A1:G2"/>
    <mergeCell ref="D3:E3"/>
    <mergeCell ref="F3:G3"/>
    <mergeCell ref="A5:B5"/>
    <mergeCell ref="D5:G5"/>
    <mergeCell ref="A55:B55"/>
    <mergeCell ref="H25:H28"/>
    <mergeCell ref="H29:H34"/>
    <mergeCell ref="H36:H37"/>
    <mergeCell ref="H15:H2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9900"/>
  </sheetPr>
  <dimension ref="A1:K43"/>
  <sheetViews>
    <sheetView topLeftCell="A13" workbookViewId="0">
      <selection activeCell="D10" sqref="D10:D34"/>
    </sheetView>
  </sheetViews>
  <sheetFormatPr defaultRowHeight="15" x14ac:dyDescent="0.25"/>
  <cols>
    <col min="1" max="1" width="24" customWidth="1"/>
    <col min="2" max="2" width="17.42578125" customWidth="1"/>
    <col min="3" max="3" width="37.5703125" customWidth="1"/>
    <col min="4" max="4" width="18.140625" customWidth="1"/>
    <col min="5" max="5" width="14.140625" customWidth="1"/>
    <col min="6" max="6" width="17" customWidth="1"/>
    <col min="7" max="7" width="11.85546875" customWidth="1"/>
    <col min="8" max="8" width="13.5703125" customWidth="1"/>
    <col min="9" max="9" width="14.42578125" customWidth="1"/>
  </cols>
  <sheetData>
    <row r="1" spans="1:11" x14ac:dyDescent="0.25">
      <c r="A1" s="764" t="s">
        <v>6</v>
      </c>
      <c r="B1" s="765"/>
      <c r="C1" s="765"/>
      <c r="D1" s="765"/>
      <c r="E1" s="765"/>
      <c r="F1" s="765"/>
      <c r="G1" s="765"/>
      <c r="H1" s="765"/>
      <c r="I1" s="843"/>
      <c r="J1" s="847"/>
      <c r="K1" s="848"/>
    </row>
    <row r="2" spans="1:11" ht="15.75" thickBot="1" x14ac:dyDescent="0.3">
      <c r="A2" s="844"/>
      <c r="B2" s="845"/>
      <c r="C2" s="845"/>
      <c r="D2" s="845"/>
      <c r="E2" s="845"/>
      <c r="F2" s="845"/>
      <c r="G2" s="845"/>
      <c r="H2" s="845"/>
      <c r="I2" s="846"/>
      <c r="J2" s="847"/>
      <c r="K2" s="848"/>
    </row>
    <row r="3" spans="1:11" ht="50.25" customHeight="1" thickBot="1" x14ac:dyDescent="0.3">
      <c r="A3" s="422" t="s">
        <v>7</v>
      </c>
      <c r="B3" s="642">
        <v>2021</v>
      </c>
      <c r="C3" s="423" t="s">
        <v>8</v>
      </c>
      <c r="D3" s="835" t="s">
        <v>9</v>
      </c>
      <c r="E3" s="837"/>
      <c r="F3" s="849">
        <v>1</v>
      </c>
      <c r="G3" s="850"/>
      <c r="H3" s="850"/>
      <c r="I3" s="851"/>
      <c r="J3" s="8"/>
      <c r="K3" s="424"/>
    </row>
    <row r="4" spans="1:11" ht="15.75" thickBot="1" x14ac:dyDescent="0.3">
      <c r="A4" s="44"/>
      <c r="B4" s="643"/>
      <c r="C4" s="44"/>
      <c r="D4" s="8"/>
      <c r="E4" s="8"/>
      <c r="F4" s="8"/>
      <c r="G4" s="8"/>
      <c r="H4" s="832"/>
      <c r="I4" s="832"/>
      <c r="J4" s="8"/>
      <c r="K4" s="424"/>
    </row>
    <row r="5" spans="1:11" ht="15.75" thickBot="1" x14ac:dyDescent="0.3">
      <c r="A5" s="833" t="s">
        <v>11</v>
      </c>
      <c r="B5" s="834"/>
      <c r="C5" s="44"/>
      <c r="D5" s="835" t="s">
        <v>10</v>
      </c>
      <c r="E5" s="836"/>
      <c r="F5" s="836"/>
      <c r="G5" s="836"/>
      <c r="H5" s="836"/>
      <c r="I5" s="837"/>
      <c r="J5" s="8"/>
      <c r="K5" s="424"/>
    </row>
    <row r="6" spans="1:11" ht="15.75" thickBot="1" x14ac:dyDescent="0.3">
      <c r="A6" s="644" t="s">
        <v>12</v>
      </c>
      <c r="B6" s="425" t="s">
        <v>432</v>
      </c>
      <c r="C6" s="44"/>
      <c r="D6" s="838" t="s">
        <v>12</v>
      </c>
      <c r="E6" s="839"/>
      <c r="F6" s="840" t="s">
        <v>433</v>
      </c>
      <c r="G6" s="841"/>
      <c r="H6" s="841"/>
      <c r="I6" s="842"/>
      <c r="J6" s="8"/>
      <c r="K6" s="424"/>
    </row>
    <row r="7" spans="1:11" ht="15.75" thickBot="1" x14ac:dyDescent="0.3">
      <c r="A7" s="645" t="s">
        <v>13</v>
      </c>
      <c r="B7" s="426" t="s">
        <v>434</v>
      </c>
      <c r="C7" s="44"/>
      <c r="D7" s="824" t="s">
        <v>13</v>
      </c>
      <c r="E7" s="825"/>
      <c r="F7" s="826" t="s">
        <v>435</v>
      </c>
      <c r="G7" s="827"/>
      <c r="H7" s="827"/>
      <c r="I7" s="828"/>
      <c r="J7" s="8"/>
      <c r="K7" s="424"/>
    </row>
    <row r="8" spans="1:11" x14ac:dyDescent="0.25">
      <c r="A8" s="664"/>
      <c r="B8" s="44"/>
      <c r="C8" s="44"/>
      <c r="D8" s="8"/>
      <c r="E8" s="8"/>
      <c r="F8" s="8"/>
      <c r="G8" s="8"/>
      <c r="H8" s="829"/>
      <c r="I8" s="829"/>
      <c r="J8" s="8"/>
      <c r="K8" s="424"/>
    </row>
    <row r="9" spans="1:11" s="418" customFormat="1" ht="26.25" x14ac:dyDescent="0.25">
      <c r="A9" s="665" t="s">
        <v>0</v>
      </c>
      <c r="B9" s="665" t="s">
        <v>1</v>
      </c>
      <c r="C9" s="665" t="s">
        <v>2</v>
      </c>
      <c r="D9" s="665" t="s">
        <v>124</v>
      </c>
      <c r="E9" s="665" t="s">
        <v>3</v>
      </c>
      <c r="F9" s="665" t="s">
        <v>14</v>
      </c>
      <c r="G9" s="665" t="s">
        <v>149</v>
      </c>
      <c r="H9" s="831" t="s">
        <v>5</v>
      </c>
      <c r="I9" s="831"/>
      <c r="J9" s="830"/>
      <c r="K9" s="830"/>
    </row>
    <row r="10" spans="1:11" ht="39" customHeight="1" x14ac:dyDescent="0.25">
      <c r="A10" s="666" t="s">
        <v>21</v>
      </c>
      <c r="B10" s="666" t="s">
        <v>23</v>
      </c>
      <c r="C10" s="666" t="s">
        <v>24</v>
      </c>
      <c r="D10" s="673">
        <v>56049.84</v>
      </c>
      <c r="E10" s="674">
        <v>5</v>
      </c>
      <c r="F10" s="673">
        <v>14012.46</v>
      </c>
      <c r="G10" s="673">
        <v>4670.82</v>
      </c>
      <c r="H10" s="675" t="s">
        <v>25</v>
      </c>
      <c r="I10" s="823">
        <v>10</v>
      </c>
      <c r="J10" s="821"/>
      <c r="K10" s="822"/>
    </row>
    <row r="11" spans="1:11" ht="33" customHeight="1" x14ac:dyDescent="0.25">
      <c r="A11" s="666" t="s">
        <v>21</v>
      </c>
      <c r="B11" s="666" t="s">
        <v>22</v>
      </c>
      <c r="C11" s="666" t="s">
        <v>101</v>
      </c>
      <c r="D11" s="673">
        <v>88109.04</v>
      </c>
      <c r="E11" s="674">
        <v>5</v>
      </c>
      <c r="F11" s="673">
        <v>22027.26</v>
      </c>
      <c r="G11" s="673">
        <v>7342.42</v>
      </c>
      <c r="H11" s="675" t="s">
        <v>25</v>
      </c>
      <c r="I11" s="823"/>
      <c r="J11" s="821"/>
      <c r="K11" s="822"/>
    </row>
    <row r="12" spans="1:11" ht="54.75" customHeight="1" x14ac:dyDescent="0.25">
      <c r="A12" s="667" t="s">
        <v>15</v>
      </c>
      <c r="B12" s="667" t="s">
        <v>60</v>
      </c>
      <c r="C12" s="667" t="s">
        <v>359</v>
      </c>
      <c r="D12" s="676">
        <v>1</v>
      </c>
      <c r="E12" s="677">
        <v>10</v>
      </c>
      <c r="F12" s="676">
        <v>1</v>
      </c>
      <c r="G12" s="676">
        <v>1</v>
      </c>
      <c r="H12" s="678" t="s">
        <v>25</v>
      </c>
      <c r="I12" s="823">
        <v>48</v>
      </c>
      <c r="J12" s="821"/>
      <c r="K12" s="822"/>
    </row>
    <row r="13" spans="1:11" ht="33.75" customHeight="1" x14ac:dyDescent="0.25">
      <c r="A13" s="667" t="s">
        <v>15</v>
      </c>
      <c r="B13" s="667" t="s">
        <v>60</v>
      </c>
      <c r="C13" s="667" t="s">
        <v>360</v>
      </c>
      <c r="D13" s="676">
        <v>0.5</v>
      </c>
      <c r="E13" s="677">
        <v>5</v>
      </c>
      <c r="F13" s="679">
        <v>0.125</v>
      </c>
      <c r="G13" s="679">
        <v>4.1599999999999998E-2</v>
      </c>
      <c r="H13" s="678" t="s">
        <v>361</v>
      </c>
      <c r="I13" s="823"/>
      <c r="J13" s="821"/>
      <c r="K13" s="822"/>
    </row>
    <row r="14" spans="1:11" ht="29.25" customHeight="1" x14ac:dyDescent="0.25">
      <c r="A14" s="667" t="s">
        <v>15</v>
      </c>
      <c r="B14" s="667" t="s">
        <v>60</v>
      </c>
      <c r="C14" s="667" t="s">
        <v>362</v>
      </c>
      <c r="D14" s="678">
        <v>336</v>
      </c>
      <c r="E14" s="677">
        <v>5</v>
      </c>
      <c r="F14" s="678">
        <v>84</v>
      </c>
      <c r="G14" s="678">
        <v>28</v>
      </c>
      <c r="H14" s="678" t="s">
        <v>363</v>
      </c>
      <c r="I14" s="823"/>
      <c r="J14" s="821"/>
      <c r="K14" s="822"/>
    </row>
    <row r="15" spans="1:11" ht="39" customHeight="1" x14ac:dyDescent="0.25">
      <c r="A15" s="667" t="s">
        <v>15</v>
      </c>
      <c r="B15" s="667" t="s">
        <v>127</v>
      </c>
      <c r="C15" s="667" t="s">
        <v>96</v>
      </c>
      <c r="D15" s="676">
        <v>1</v>
      </c>
      <c r="E15" s="677">
        <v>6</v>
      </c>
      <c r="F15" s="676">
        <v>1</v>
      </c>
      <c r="G15" s="676">
        <v>1</v>
      </c>
      <c r="H15" s="678" t="s">
        <v>364</v>
      </c>
      <c r="I15" s="823"/>
      <c r="J15" s="821"/>
      <c r="K15" s="822"/>
    </row>
    <row r="16" spans="1:11" ht="54.75" customHeight="1" x14ac:dyDescent="0.25">
      <c r="A16" s="667" t="s">
        <v>15</v>
      </c>
      <c r="B16" s="667" t="s">
        <v>42</v>
      </c>
      <c r="C16" s="667" t="s">
        <v>365</v>
      </c>
      <c r="D16" s="676">
        <v>0.9</v>
      </c>
      <c r="E16" s="677">
        <v>4</v>
      </c>
      <c r="F16" s="676">
        <v>0.9</v>
      </c>
      <c r="G16" s="676">
        <v>0.9</v>
      </c>
      <c r="H16" s="678" t="s">
        <v>25</v>
      </c>
      <c r="I16" s="823"/>
      <c r="J16" s="821"/>
      <c r="K16" s="822"/>
    </row>
    <row r="17" spans="1:11" ht="36" customHeight="1" x14ac:dyDescent="0.25">
      <c r="A17" s="667" t="s">
        <v>15</v>
      </c>
      <c r="B17" s="667" t="s">
        <v>19</v>
      </c>
      <c r="C17" s="667" t="s">
        <v>366</v>
      </c>
      <c r="D17" s="676">
        <v>0.8</v>
      </c>
      <c r="E17" s="677">
        <v>6</v>
      </c>
      <c r="F17" s="676">
        <v>0.8</v>
      </c>
      <c r="G17" s="676">
        <v>0.8</v>
      </c>
      <c r="H17" s="678" t="s">
        <v>25</v>
      </c>
      <c r="I17" s="823"/>
      <c r="J17" s="821"/>
      <c r="K17" s="822"/>
    </row>
    <row r="18" spans="1:11" ht="37.5" customHeight="1" x14ac:dyDescent="0.25">
      <c r="A18" s="667" t="s">
        <v>15</v>
      </c>
      <c r="B18" s="667" t="s">
        <v>16</v>
      </c>
      <c r="C18" s="667" t="s">
        <v>366</v>
      </c>
      <c r="D18" s="676">
        <v>0.8</v>
      </c>
      <c r="E18" s="677">
        <v>6</v>
      </c>
      <c r="F18" s="676">
        <v>0.8</v>
      </c>
      <c r="G18" s="676">
        <v>0.8</v>
      </c>
      <c r="H18" s="678" t="s">
        <v>25</v>
      </c>
      <c r="I18" s="823"/>
      <c r="J18" s="821"/>
      <c r="K18" s="822"/>
    </row>
    <row r="19" spans="1:11" ht="36" customHeight="1" x14ac:dyDescent="0.25">
      <c r="A19" s="667" t="s">
        <v>15</v>
      </c>
      <c r="B19" s="667" t="s">
        <v>20</v>
      </c>
      <c r="C19" s="667" t="s">
        <v>366</v>
      </c>
      <c r="D19" s="676">
        <v>0.8</v>
      </c>
      <c r="E19" s="677">
        <v>6</v>
      </c>
      <c r="F19" s="676">
        <v>0.8</v>
      </c>
      <c r="G19" s="676">
        <v>0.8</v>
      </c>
      <c r="H19" s="678" t="s">
        <v>25</v>
      </c>
      <c r="I19" s="823"/>
      <c r="J19" s="821"/>
      <c r="K19" s="822"/>
    </row>
    <row r="20" spans="1:11" x14ac:dyDescent="0.25">
      <c r="A20" s="668" t="s">
        <v>29</v>
      </c>
      <c r="B20" s="668"/>
      <c r="C20" s="668" t="s">
        <v>47</v>
      </c>
      <c r="D20" s="680">
        <v>250</v>
      </c>
      <c r="E20" s="681">
        <v>3</v>
      </c>
      <c r="F20" s="680">
        <v>63</v>
      </c>
      <c r="G20" s="680">
        <v>21</v>
      </c>
      <c r="H20" s="680" t="s">
        <v>25</v>
      </c>
      <c r="I20" s="823">
        <v>6</v>
      </c>
      <c r="J20" s="821"/>
      <c r="K20" s="822"/>
    </row>
    <row r="21" spans="1:11" x14ac:dyDescent="0.25">
      <c r="A21" s="668" t="s">
        <v>29</v>
      </c>
      <c r="B21" s="668"/>
      <c r="C21" s="668" t="s">
        <v>48</v>
      </c>
      <c r="D21" s="680">
        <v>200</v>
      </c>
      <c r="E21" s="681">
        <v>3</v>
      </c>
      <c r="F21" s="680">
        <v>50</v>
      </c>
      <c r="G21" s="680">
        <v>17</v>
      </c>
      <c r="H21" s="680" t="s">
        <v>25</v>
      </c>
      <c r="I21" s="823"/>
      <c r="J21" s="821"/>
      <c r="K21" s="822"/>
    </row>
    <row r="22" spans="1:11" ht="43.5" customHeight="1" x14ac:dyDescent="0.25">
      <c r="A22" s="669" t="s">
        <v>26</v>
      </c>
      <c r="B22" s="669"/>
      <c r="C22" s="669" t="s">
        <v>121</v>
      </c>
      <c r="D22" s="682">
        <v>1</v>
      </c>
      <c r="E22" s="683">
        <v>3</v>
      </c>
      <c r="F22" s="682">
        <v>1</v>
      </c>
      <c r="G22" s="682">
        <v>1</v>
      </c>
      <c r="H22" s="684" t="s">
        <v>25</v>
      </c>
      <c r="I22" s="823">
        <v>17</v>
      </c>
      <c r="J22" s="821"/>
      <c r="K22" s="822"/>
    </row>
    <row r="23" spans="1:11" ht="39" customHeight="1" x14ac:dyDescent="0.25">
      <c r="A23" s="669" t="s">
        <v>26</v>
      </c>
      <c r="B23" s="669"/>
      <c r="C23" s="669" t="s">
        <v>436</v>
      </c>
      <c r="D23" s="682">
        <v>1</v>
      </c>
      <c r="E23" s="683">
        <v>3</v>
      </c>
      <c r="F23" s="682">
        <v>1</v>
      </c>
      <c r="G23" s="682">
        <v>1</v>
      </c>
      <c r="H23" s="684" t="s">
        <v>25</v>
      </c>
      <c r="I23" s="823"/>
      <c r="J23" s="821"/>
      <c r="K23" s="822"/>
    </row>
    <row r="24" spans="1:11" ht="64.5" customHeight="1" x14ac:dyDescent="0.25">
      <c r="A24" s="669" t="s">
        <v>26</v>
      </c>
      <c r="B24" s="669"/>
      <c r="C24" s="669" t="s">
        <v>112</v>
      </c>
      <c r="D24" s="682">
        <v>1</v>
      </c>
      <c r="E24" s="683">
        <v>3</v>
      </c>
      <c r="F24" s="682">
        <v>1</v>
      </c>
      <c r="G24" s="682">
        <v>1</v>
      </c>
      <c r="H24" s="684" t="s">
        <v>25</v>
      </c>
      <c r="I24" s="823"/>
      <c r="J24" s="821"/>
      <c r="K24" s="822"/>
    </row>
    <row r="25" spans="1:11" ht="42" customHeight="1" x14ac:dyDescent="0.25">
      <c r="A25" s="669" t="s">
        <v>26</v>
      </c>
      <c r="B25" s="669"/>
      <c r="C25" s="669" t="s">
        <v>67</v>
      </c>
      <c r="D25" s="682">
        <v>1</v>
      </c>
      <c r="E25" s="683">
        <v>3</v>
      </c>
      <c r="F25" s="682">
        <v>1</v>
      </c>
      <c r="G25" s="682">
        <v>1</v>
      </c>
      <c r="H25" s="684" t="s">
        <v>25</v>
      </c>
      <c r="I25" s="823"/>
      <c r="J25" s="821"/>
      <c r="K25" s="822"/>
    </row>
    <row r="26" spans="1:11" ht="48" customHeight="1" x14ac:dyDescent="0.25">
      <c r="A26" s="669" t="s">
        <v>26</v>
      </c>
      <c r="B26" s="669"/>
      <c r="C26" s="669" t="s">
        <v>65</v>
      </c>
      <c r="D26" s="682">
        <v>1</v>
      </c>
      <c r="E26" s="683">
        <v>3</v>
      </c>
      <c r="F26" s="682">
        <v>1</v>
      </c>
      <c r="G26" s="682">
        <v>1</v>
      </c>
      <c r="H26" s="684" t="s">
        <v>25</v>
      </c>
      <c r="I26" s="823"/>
      <c r="J26" s="821"/>
      <c r="K26" s="822"/>
    </row>
    <row r="27" spans="1:11" ht="40.5" customHeight="1" x14ac:dyDescent="0.25">
      <c r="A27" s="669" t="s">
        <v>26</v>
      </c>
      <c r="B27" s="669"/>
      <c r="C27" s="669" t="s">
        <v>437</v>
      </c>
      <c r="D27" s="682">
        <v>1</v>
      </c>
      <c r="E27" s="683">
        <v>2</v>
      </c>
      <c r="F27" s="682">
        <v>1</v>
      </c>
      <c r="G27" s="682">
        <v>1</v>
      </c>
      <c r="H27" s="684" t="s">
        <v>25</v>
      </c>
      <c r="I27" s="823"/>
      <c r="J27" s="821"/>
      <c r="K27" s="822"/>
    </row>
    <row r="28" spans="1:11" ht="46.5" customHeight="1" x14ac:dyDescent="0.25">
      <c r="A28" s="670" t="s">
        <v>30</v>
      </c>
      <c r="B28" s="670"/>
      <c r="C28" s="670" t="s">
        <v>119</v>
      </c>
      <c r="D28" s="685">
        <v>1</v>
      </c>
      <c r="E28" s="686">
        <v>2</v>
      </c>
      <c r="F28" s="685">
        <v>1</v>
      </c>
      <c r="G28" s="685">
        <v>1</v>
      </c>
      <c r="H28" s="687" t="s">
        <v>25</v>
      </c>
      <c r="I28" s="823">
        <v>4</v>
      </c>
      <c r="J28" s="821"/>
      <c r="K28" s="822"/>
    </row>
    <row r="29" spans="1:11" ht="39.75" customHeight="1" x14ac:dyDescent="0.25">
      <c r="A29" s="670" t="s">
        <v>30</v>
      </c>
      <c r="B29" s="670"/>
      <c r="C29" s="670" t="s">
        <v>438</v>
      </c>
      <c r="D29" s="685">
        <v>1</v>
      </c>
      <c r="E29" s="686">
        <v>2</v>
      </c>
      <c r="F29" s="685">
        <v>1</v>
      </c>
      <c r="G29" s="685">
        <v>1</v>
      </c>
      <c r="H29" s="687" t="s">
        <v>25</v>
      </c>
      <c r="I29" s="823"/>
      <c r="J29" s="821"/>
      <c r="K29" s="822"/>
    </row>
    <row r="30" spans="1:11" x14ac:dyDescent="0.25">
      <c r="A30" s="671" t="s">
        <v>4</v>
      </c>
      <c r="B30" s="671"/>
      <c r="C30" s="671" t="s">
        <v>439</v>
      </c>
      <c r="D30" s="688">
        <v>1</v>
      </c>
      <c r="E30" s="43">
        <v>5</v>
      </c>
      <c r="F30" s="688">
        <v>1</v>
      </c>
      <c r="G30" s="688">
        <v>1</v>
      </c>
      <c r="H30" s="689" t="s">
        <v>25</v>
      </c>
      <c r="I30" s="690">
        <v>5</v>
      </c>
      <c r="J30" s="821"/>
      <c r="K30" s="822"/>
    </row>
    <row r="31" spans="1:11" ht="49.5" customHeight="1" x14ac:dyDescent="0.25">
      <c r="A31" s="672" t="s">
        <v>32</v>
      </c>
      <c r="B31" s="672"/>
      <c r="C31" s="672" t="s">
        <v>372</v>
      </c>
      <c r="D31" s="691">
        <v>1</v>
      </c>
      <c r="E31" s="692">
        <v>2</v>
      </c>
      <c r="F31" s="691">
        <v>1</v>
      </c>
      <c r="G31" s="691">
        <v>1</v>
      </c>
      <c r="H31" s="693" t="s">
        <v>25</v>
      </c>
      <c r="I31" s="690">
        <v>2</v>
      </c>
      <c r="J31" s="821"/>
      <c r="K31" s="822"/>
    </row>
    <row r="32" spans="1:11" ht="25.5" x14ac:dyDescent="0.25">
      <c r="A32" s="667" t="s">
        <v>34</v>
      </c>
      <c r="B32" s="667"/>
      <c r="C32" s="667" t="s">
        <v>440</v>
      </c>
      <c r="D32" s="676">
        <v>1</v>
      </c>
      <c r="E32" s="677">
        <v>4</v>
      </c>
      <c r="F32" s="676">
        <v>1</v>
      </c>
      <c r="G32" s="676">
        <v>1</v>
      </c>
      <c r="H32" s="678" t="s">
        <v>25</v>
      </c>
      <c r="I32" s="823">
        <v>8</v>
      </c>
      <c r="J32" s="821"/>
      <c r="K32" s="822"/>
    </row>
    <row r="33" spans="1:11" ht="25.5" x14ac:dyDescent="0.25">
      <c r="A33" s="667" t="s">
        <v>34</v>
      </c>
      <c r="B33" s="667"/>
      <c r="C33" s="667" t="s">
        <v>41</v>
      </c>
      <c r="D33" s="676">
        <v>1</v>
      </c>
      <c r="E33" s="677">
        <v>2</v>
      </c>
      <c r="F33" s="676">
        <v>1</v>
      </c>
      <c r="G33" s="676">
        <v>1</v>
      </c>
      <c r="H33" s="678" t="s">
        <v>25</v>
      </c>
      <c r="I33" s="823"/>
      <c r="J33" s="821"/>
      <c r="K33" s="822"/>
    </row>
    <row r="34" spans="1:11" ht="34.5" customHeight="1" x14ac:dyDescent="0.25">
      <c r="A34" s="667" t="s">
        <v>34</v>
      </c>
      <c r="B34" s="667"/>
      <c r="C34" s="667" t="s">
        <v>39</v>
      </c>
      <c r="D34" s="676">
        <v>1</v>
      </c>
      <c r="E34" s="677">
        <v>2</v>
      </c>
      <c r="F34" s="676">
        <v>1</v>
      </c>
      <c r="G34" s="676">
        <v>1</v>
      </c>
      <c r="H34" s="678" t="s">
        <v>25</v>
      </c>
      <c r="I34" s="823"/>
      <c r="J34" s="821"/>
      <c r="K34" s="822"/>
    </row>
    <row r="35" spans="1:11" ht="15.75" x14ac:dyDescent="0.25">
      <c r="A35" s="694"/>
      <c r="B35" s="694"/>
      <c r="C35" s="694"/>
      <c r="D35" s="695"/>
      <c r="E35" s="696">
        <v>100</v>
      </c>
      <c r="F35" s="697"/>
      <c r="G35" s="697"/>
      <c r="H35" s="697"/>
      <c r="I35" s="690">
        <v>100</v>
      </c>
      <c r="J35" s="821"/>
      <c r="K35" s="822"/>
    </row>
    <row r="36" spans="1:1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ht="31.5" x14ac:dyDescent="0.25">
      <c r="A37" s="326" t="s">
        <v>441</v>
      </c>
      <c r="B37" s="8"/>
      <c r="C37" s="326" t="s">
        <v>375</v>
      </c>
    </row>
    <row r="38" spans="1:11" x14ac:dyDescent="0.25">
      <c r="A38" s="44"/>
      <c r="B38" s="8"/>
      <c r="C38" s="44"/>
    </row>
    <row r="39" spans="1:11" ht="16.5" thickBot="1" x14ac:dyDescent="0.3">
      <c r="A39" s="328"/>
      <c r="B39" s="8"/>
      <c r="C39" s="328"/>
    </row>
    <row r="40" spans="1:11" x14ac:dyDescent="0.25">
      <c r="A40" s="330" t="s">
        <v>442</v>
      </c>
      <c r="B40" s="8"/>
      <c r="C40" s="330" t="s">
        <v>283</v>
      </c>
    </row>
    <row r="41" spans="1:11" ht="15.75" x14ac:dyDescent="0.25">
      <c r="A41" s="326" t="s">
        <v>142</v>
      </c>
      <c r="B41" s="8"/>
      <c r="C41" s="331" t="s">
        <v>142</v>
      </c>
    </row>
    <row r="42" spans="1:11" ht="16.5" thickBot="1" x14ac:dyDescent="0.3">
      <c r="A42" s="328"/>
      <c r="B42" s="8"/>
      <c r="C42" s="328"/>
    </row>
    <row r="43" spans="1:11" ht="15.75" x14ac:dyDescent="0.25">
      <c r="A43" s="326" t="s">
        <v>143</v>
      </c>
      <c r="B43" s="8"/>
      <c r="C43" s="326" t="s">
        <v>143</v>
      </c>
    </row>
  </sheetData>
  <mergeCells count="47">
    <mergeCell ref="A1:I2"/>
    <mergeCell ref="J1:K1"/>
    <mergeCell ref="J2:K2"/>
    <mergeCell ref="D3:E3"/>
    <mergeCell ref="F3:I3"/>
    <mergeCell ref="H4:I4"/>
    <mergeCell ref="A5:B5"/>
    <mergeCell ref="D5:I5"/>
    <mergeCell ref="D6:E6"/>
    <mergeCell ref="F6:I6"/>
    <mergeCell ref="J16:K16"/>
    <mergeCell ref="J17:K17"/>
    <mergeCell ref="J18:K18"/>
    <mergeCell ref="D7:E7"/>
    <mergeCell ref="F7:I7"/>
    <mergeCell ref="H8:I8"/>
    <mergeCell ref="J9:K9"/>
    <mergeCell ref="I10:I11"/>
    <mergeCell ref="J10:K10"/>
    <mergeCell ref="J11:K11"/>
    <mergeCell ref="H9:I9"/>
    <mergeCell ref="I20:I21"/>
    <mergeCell ref="J20:K20"/>
    <mergeCell ref="J21:K21"/>
    <mergeCell ref="J19:K19"/>
    <mergeCell ref="I22:I27"/>
    <mergeCell ref="J22:K22"/>
    <mergeCell ref="J23:K23"/>
    <mergeCell ref="J24:K24"/>
    <mergeCell ref="J25:K25"/>
    <mergeCell ref="J26:K26"/>
    <mergeCell ref="J27:K27"/>
    <mergeCell ref="I12:I19"/>
    <mergeCell ref="J12:K12"/>
    <mergeCell ref="J13:K13"/>
    <mergeCell ref="J14:K14"/>
    <mergeCell ref="J15:K15"/>
    <mergeCell ref="I28:I29"/>
    <mergeCell ref="J28:K28"/>
    <mergeCell ref="J29:K29"/>
    <mergeCell ref="J30:K30"/>
    <mergeCell ref="J31:K31"/>
    <mergeCell ref="J35:K35"/>
    <mergeCell ref="I32:I34"/>
    <mergeCell ref="J32:K32"/>
    <mergeCell ref="J33:K33"/>
    <mergeCell ref="J34:K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59"/>
  <sheetViews>
    <sheetView topLeftCell="A34" zoomScale="84" zoomScaleNormal="84" workbookViewId="0">
      <selection activeCell="D38" sqref="D38:E45"/>
    </sheetView>
  </sheetViews>
  <sheetFormatPr defaultColWidth="9.28515625" defaultRowHeight="12.75" x14ac:dyDescent="0.25"/>
  <cols>
    <col min="1" max="1" width="22.5703125" style="44" customWidth="1"/>
    <col min="2" max="2" width="20.7109375" style="44" customWidth="1"/>
    <col min="3" max="3" width="39.7109375" style="44" customWidth="1"/>
    <col min="4" max="4" width="24.7109375" style="92" customWidth="1"/>
    <col min="5" max="5" width="12.5703125" style="9" customWidth="1"/>
    <col min="6" max="6" width="22" style="102" customWidth="1"/>
    <col min="7" max="7" width="23" style="102" customWidth="1"/>
    <col min="8" max="8" width="12.85546875" style="9" customWidth="1"/>
    <col min="9" max="9" width="12.42578125" style="67" customWidth="1"/>
    <col min="10" max="16384" width="9.28515625" style="8"/>
  </cols>
  <sheetData>
    <row r="2" spans="1:18" x14ac:dyDescent="0.25">
      <c r="A2" s="720" t="s">
        <v>6</v>
      </c>
      <c r="B2" s="720"/>
      <c r="C2" s="720"/>
      <c r="D2" s="720"/>
      <c r="E2" s="720"/>
      <c r="F2" s="720"/>
      <c r="G2" s="720"/>
      <c r="H2" s="720"/>
    </row>
    <row r="3" spans="1:18" x14ac:dyDescent="0.25">
      <c r="A3" s="720"/>
      <c r="B3" s="720"/>
      <c r="C3" s="720"/>
      <c r="D3" s="720"/>
      <c r="E3" s="720"/>
      <c r="F3" s="720"/>
      <c r="G3" s="720"/>
      <c r="H3" s="720"/>
    </row>
    <row r="4" spans="1:18" s="10" customFormat="1" ht="15" customHeight="1" x14ac:dyDescent="0.25">
      <c r="A4" s="46" t="s">
        <v>7</v>
      </c>
      <c r="B4" s="47">
        <v>2021</v>
      </c>
      <c r="C4" s="48" t="s">
        <v>8</v>
      </c>
      <c r="D4" s="721" t="s">
        <v>9</v>
      </c>
      <c r="E4" s="722"/>
      <c r="F4" s="723">
        <f>E46/100</f>
        <v>1</v>
      </c>
      <c r="G4" s="723"/>
      <c r="H4" s="723"/>
      <c r="I4" s="68"/>
    </row>
    <row r="6" spans="1:18" s="10" customFormat="1" ht="15" customHeight="1" x14ac:dyDescent="0.25">
      <c r="A6" s="724" t="s">
        <v>11</v>
      </c>
      <c r="B6" s="724"/>
      <c r="C6" s="49"/>
      <c r="D6" s="721" t="s">
        <v>10</v>
      </c>
      <c r="E6" s="725"/>
      <c r="F6" s="725"/>
      <c r="G6" s="725"/>
      <c r="H6" s="722"/>
      <c r="I6" s="68"/>
    </row>
    <row r="7" spans="1:18" s="10" customFormat="1" ht="15" customHeight="1" x14ac:dyDescent="0.25">
      <c r="A7" s="50" t="s">
        <v>12</v>
      </c>
      <c r="B7" s="51" t="s">
        <v>210</v>
      </c>
      <c r="C7" s="49"/>
      <c r="D7" s="727" t="s">
        <v>12</v>
      </c>
      <c r="E7" s="728"/>
      <c r="F7" s="729" t="s">
        <v>212</v>
      </c>
      <c r="G7" s="729"/>
      <c r="H7" s="729"/>
      <c r="I7" s="68"/>
    </row>
    <row r="8" spans="1:18" s="10" customFormat="1" ht="15" customHeight="1" x14ac:dyDescent="0.25">
      <c r="A8" s="52" t="s">
        <v>13</v>
      </c>
      <c r="B8" s="52" t="s">
        <v>211</v>
      </c>
      <c r="C8" s="49"/>
      <c r="D8" s="730" t="s">
        <v>13</v>
      </c>
      <c r="E8" s="731"/>
      <c r="F8" s="732" t="s">
        <v>213</v>
      </c>
      <c r="G8" s="732"/>
      <c r="H8" s="732"/>
      <c r="I8" s="68"/>
    </row>
    <row r="10" spans="1:18" s="44" customFormat="1" ht="25.5" x14ac:dyDescent="0.25">
      <c r="A10" s="17" t="s">
        <v>0</v>
      </c>
      <c r="B10" s="17" t="s">
        <v>1</v>
      </c>
      <c r="C10" s="17" t="s">
        <v>2</v>
      </c>
      <c r="D10" s="85" t="s">
        <v>124</v>
      </c>
      <c r="E10" s="17" t="s">
        <v>3</v>
      </c>
      <c r="F10" s="85" t="s">
        <v>14</v>
      </c>
      <c r="G10" s="96" t="s">
        <v>149</v>
      </c>
      <c r="H10" s="716" t="s">
        <v>5</v>
      </c>
      <c r="I10" s="717"/>
    </row>
    <row r="11" spans="1:18" s="26" customFormat="1" ht="15" customHeight="1" x14ac:dyDescent="0.25">
      <c r="A11" s="54" t="s">
        <v>21</v>
      </c>
      <c r="B11" s="54" t="s">
        <v>23</v>
      </c>
      <c r="C11" s="54" t="s">
        <v>24</v>
      </c>
      <c r="D11" s="84">
        <f>G11*12</f>
        <v>1111686.96</v>
      </c>
      <c r="E11" s="37">
        <v>5</v>
      </c>
      <c r="F11" s="45">
        <f>G11*3</f>
        <v>277921.74</v>
      </c>
      <c r="G11" s="45">
        <f>76605.24+16035.34</f>
        <v>92640.58</v>
      </c>
      <c r="H11" s="24" t="s">
        <v>109</v>
      </c>
      <c r="I11" s="713">
        <f>E14+E13+E12+E11</f>
        <v>20</v>
      </c>
    </row>
    <row r="12" spans="1:18" s="26" customFormat="1" x14ac:dyDescent="0.25">
      <c r="A12" s="54" t="s">
        <v>21</v>
      </c>
      <c r="B12" s="54" t="s">
        <v>22</v>
      </c>
      <c r="C12" s="54" t="s">
        <v>101</v>
      </c>
      <c r="D12" s="84">
        <f>G12*12</f>
        <v>906409.67999999993</v>
      </c>
      <c r="E12" s="37">
        <v>5</v>
      </c>
      <c r="F12" s="45">
        <f>G12*3</f>
        <v>226602.41999999998</v>
      </c>
      <c r="G12" s="45">
        <f>59638.97+15895.17</f>
        <v>75534.14</v>
      </c>
      <c r="H12" s="24"/>
      <c r="I12" s="714"/>
    </row>
    <row r="13" spans="1:18" s="26" customFormat="1" x14ac:dyDescent="0.25">
      <c r="A13" s="54" t="s">
        <v>21</v>
      </c>
      <c r="B13" s="54" t="s">
        <v>56</v>
      </c>
      <c r="C13" s="54" t="s">
        <v>63</v>
      </c>
      <c r="D13" s="84">
        <f>D11+D12</f>
        <v>2018096.64</v>
      </c>
      <c r="E13" s="37">
        <v>5</v>
      </c>
      <c r="F13" s="45">
        <f>F12+F11</f>
        <v>504524.16</v>
      </c>
      <c r="G13" s="45">
        <f>G11+G12</f>
        <v>168174.72</v>
      </c>
      <c r="H13" s="24"/>
      <c r="I13" s="714"/>
    </row>
    <row r="14" spans="1:18" s="26" customFormat="1" x14ac:dyDescent="0.25">
      <c r="A14" s="54" t="s">
        <v>21</v>
      </c>
      <c r="B14" s="54" t="s">
        <v>107</v>
      </c>
      <c r="C14" s="54" t="s">
        <v>125</v>
      </c>
      <c r="D14" s="84">
        <v>716782.68</v>
      </c>
      <c r="E14" s="37">
        <v>5</v>
      </c>
      <c r="F14" s="45">
        <v>196678.14</v>
      </c>
      <c r="G14" s="45">
        <v>65559.38</v>
      </c>
      <c r="H14" s="24"/>
      <c r="I14" s="714"/>
    </row>
    <row r="15" spans="1:18" s="26" customFormat="1" ht="61.5" customHeight="1" x14ac:dyDescent="0.25">
      <c r="A15" s="55" t="s">
        <v>15</v>
      </c>
      <c r="B15" s="56" t="s">
        <v>18</v>
      </c>
      <c r="C15" s="55" t="s">
        <v>75</v>
      </c>
      <c r="D15" s="86" t="s">
        <v>163</v>
      </c>
      <c r="E15" s="32">
        <v>3</v>
      </c>
      <c r="F15" s="86" t="s">
        <v>163</v>
      </c>
      <c r="G15" s="86" t="s">
        <v>165</v>
      </c>
      <c r="H15" s="25" t="s">
        <v>109</v>
      </c>
      <c r="I15" s="713">
        <f>E21+E20+E19+E18+E17+E16+E15+E23+E22+E24+E25</f>
        <v>33</v>
      </c>
    </row>
    <row r="16" spans="1:18" s="26" customFormat="1" ht="51" x14ac:dyDescent="0.25">
      <c r="A16" s="55" t="s">
        <v>15</v>
      </c>
      <c r="B16" s="56" t="s">
        <v>18</v>
      </c>
      <c r="C16" s="55" t="s">
        <v>76</v>
      </c>
      <c r="D16" s="86" t="s">
        <v>162</v>
      </c>
      <c r="E16" s="32">
        <v>3</v>
      </c>
      <c r="F16" s="86" t="s">
        <v>164</v>
      </c>
      <c r="G16" s="86" t="s">
        <v>166</v>
      </c>
      <c r="H16" s="25"/>
      <c r="I16" s="714"/>
      <c r="N16" s="27"/>
      <c r="O16" s="27"/>
      <c r="P16" s="27"/>
      <c r="Q16" s="27"/>
      <c r="R16" s="27"/>
    </row>
    <row r="17" spans="1:9" s="26" customFormat="1" ht="25.5" x14ac:dyDescent="0.25">
      <c r="A17" s="55" t="s">
        <v>15</v>
      </c>
      <c r="B17" s="55" t="s">
        <v>59</v>
      </c>
      <c r="C17" s="55" t="s">
        <v>175</v>
      </c>
      <c r="D17" s="86" t="s">
        <v>177</v>
      </c>
      <c r="E17" s="32">
        <v>3</v>
      </c>
      <c r="F17" s="86" t="s">
        <v>178</v>
      </c>
      <c r="G17" s="86" t="s">
        <v>179</v>
      </c>
      <c r="H17" s="25"/>
      <c r="I17" s="714"/>
    </row>
    <row r="18" spans="1:9" s="26" customFormat="1" ht="25.5" x14ac:dyDescent="0.25">
      <c r="A18" s="55" t="s">
        <v>15</v>
      </c>
      <c r="B18" s="55" t="s">
        <v>59</v>
      </c>
      <c r="C18" s="55" t="s">
        <v>176</v>
      </c>
      <c r="D18" s="86" t="s">
        <v>180</v>
      </c>
      <c r="E18" s="32">
        <v>3</v>
      </c>
      <c r="F18" s="86" t="s">
        <v>181</v>
      </c>
      <c r="G18" s="86" t="s">
        <v>182</v>
      </c>
      <c r="H18" s="25"/>
      <c r="I18" s="714"/>
    </row>
    <row r="19" spans="1:9" s="26" customFormat="1" x14ac:dyDescent="0.25">
      <c r="A19" s="55" t="s">
        <v>15</v>
      </c>
      <c r="B19" s="55" t="s">
        <v>60</v>
      </c>
      <c r="C19" s="55" t="s">
        <v>79</v>
      </c>
      <c r="D19" s="95">
        <v>0.5</v>
      </c>
      <c r="E19" s="32">
        <v>3</v>
      </c>
      <c r="F19" s="97" t="s">
        <v>167</v>
      </c>
      <c r="G19" s="97" t="s">
        <v>168</v>
      </c>
      <c r="H19" s="25"/>
      <c r="I19" s="714"/>
    </row>
    <row r="20" spans="1:9" s="26" customFormat="1" ht="25.5" x14ac:dyDescent="0.25">
      <c r="A20" s="55" t="s">
        <v>15</v>
      </c>
      <c r="B20" s="55" t="s">
        <v>60</v>
      </c>
      <c r="C20" s="55" t="s">
        <v>80</v>
      </c>
      <c r="D20" s="86" t="s">
        <v>169</v>
      </c>
      <c r="E20" s="32">
        <v>3</v>
      </c>
      <c r="F20" s="86" t="s">
        <v>170</v>
      </c>
      <c r="G20" s="86" t="s">
        <v>171</v>
      </c>
      <c r="H20" s="25"/>
      <c r="I20" s="714"/>
    </row>
    <row r="21" spans="1:9" s="26" customFormat="1" ht="25.5" x14ac:dyDescent="0.25">
      <c r="A21" s="55" t="s">
        <v>15</v>
      </c>
      <c r="B21" s="55" t="s">
        <v>61</v>
      </c>
      <c r="C21" s="55" t="s">
        <v>102</v>
      </c>
      <c r="D21" s="86" t="s">
        <v>172</v>
      </c>
      <c r="E21" s="32">
        <v>3</v>
      </c>
      <c r="F21" s="86" t="s">
        <v>173</v>
      </c>
      <c r="G21" s="86" t="s">
        <v>174</v>
      </c>
      <c r="H21" s="25"/>
      <c r="I21" s="714"/>
    </row>
    <row r="22" spans="1:9" s="26" customFormat="1" x14ac:dyDescent="0.25">
      <c r="A22" s="55" t="s">
        <v>15</v>
      </c>
      <c r="B22" s="55" t="s">
        <v>205</v>
      </c>
      <c r="C22" s="55" t="s">
        <v>207</v>
      </c>
      <c r="D22" s="86" t="s">
        <v>204</v>
      </c>
      <c r="E22" s="32">
        <v>3</v>
      </c>
      <c r="F22" s="86" t="s">
        <v>204</v>
      </c>
      <c r="G22" s="86" t="s">
        <v>204</v>
      </c>
      <c r="H22" s="25"/>
      <c r="I22" s="714"/>
    </row>
    <row r="23" spans="1:9" s="26" customFormat="1" x14ac:dyDescent="0.25">
      <c r="A23" s="55" t="s">
        <v>15</v>
      </c>
      <c r="B23" s="55" t="s">
        <v>205</v>
      </c>
      <c r="C23" s="55" t="s">
        <v>208</v>
      </c>
      <c r="D23" s="86" t="s">
        <v>209</v>
      </c>
      <c r="E23" s="32">
        <v>3</v>
      </c>
      <c r="F23" s="86" t="s">
        <v>209</v>
      </c>
      <c r="G23" s="86" t="s">
        <v>209</v>
      </c>
      <c r="H23" s="25"/>
      <c r="I23" s="714"/>
    </row>
    <row r="24" spans="1:9" s="26" customFormat="1" x14ac:dyDescent="0.25">
      <c r="A24" s="55" t="s">
        <v>15</v>
      </c>
      <c r="B24" s="55" t="s">
        <v>206</v>
      </c>
      <c r="C24" s="55" t="s">
        <v>206</v>
      </c>
      <c r="D24" s="86" t="s">
        <v>204</v>
      </c>
      <c r="E24" s="32">
        <v>3</v>
      </c>
      <c r="F24" s="86" t="s">
        <v>204</v>
      </c>
      <c r="G24" s="86" t="s">
        <v>204</v>
      </c>
      <c r="H24" s="25"/>
      <c r="I24" s="714"/>
    </row>
    <row r="25" spans="1:9" s="26" customFormat="1" x14ac:dyDescent="0.25">
      <c r="A25" s="55" t="s">
        <v>15</v>
      </c>
      <c r="B25" s="55" t="s">
        <v>97</v>
      </c>
      <c r="C25" s="55"/>
      <c r="D25" s="86" t="s">
        <v>265</v>
      </c>
      <c r="E25" s="32">
        <v>3</v>
      </c>
      <c r="F25" s="86" t="s">
        <v>266</v>
      </c>
      <c r="G25" s="86" t="s">
        <v>267</v>
      </c>
      <c r="H25" s="25"/>
      <c r="I25" s="715"/>
    </row>
    <row r="26" spans="1:9" s="26" customFormat="1" ht="26.25" customHeight="1" x14ac:dyDescent="0.25">
      <c r="A26" s="57" t="s">
        <v>29</v>
      </c>
      <c r="B26" s="58" t="s">
        <v>29</v>
      </c>
      <c r="C26" s="58" t="s">
        <v>47</v>
      </c>
      <c r="D26" s="87" t="s">
        <v>183</v>
      </c>
      <c r="E26" s="35">
        <v>2</v>
      </c>
      <c r="F26" s="87" t="s">
        <v>184</v>
      </c>
      <c r="G26" s="87" t="s">
        <v>185</v>
      </c>
      <c r="H26" s="34" t="s">
        <v>109</v>
      </c>
      <c r="I26" s="713">
        <f>E29+E28+E27+E26</f>
        <v>11</v>
      </c>
    </row>
    <row r="27" spans="1:9" s="26" customFormat="1" ht="30.75" customHeight="1" x14ac:dyDescent="0.25">
      <c r="A27" s="57" t="s">
        <v>29</v>
      </c>
      <c r="B27" s="58" t="s">
        <v>29</v>
      </c>
      <c r="C27" s="57" t="s">
        <v>48</v>
      </c>
      <c r="D27" s="87" t="s">
        <v>186</v>
      </c>
      <c r="E27" s="35">
        <v>3</v>
      </c>
      <c r="F27" s="87" t="s">
        <v>187</v>
      </c>
      <c r="G27" s="87" t="s">
        <v>188</v>
      </c>
      <c r="H27" s="34"/>
      <c r="I27" s="714"/>
    </row>
    <row r="28" spans="1:9" s="26" customFormat="1" ht="28.5" customHeight="1" x14ac:dyDescent="0.25">
      <c r="A28" s="57" t="s">
        <v>29</v>
      </c>
      <c r="B28" s="57" t="s">
        <v>57</v>
      </c>
      <c r="C28" s="57" t="s">
        <v>49</v>
      </c>
      <c r="D28" s="87" t="s">
        <v>189</v>
      </c>
      <c r="E28" s="35">
        <v>3</v>
      </c>
      <c r="F28" s="87" t="s">
        <v>190</v>
      </c>
      <c r="G28" s="87" t="s">
        <v>191</v>
      </c>
      <c r="H28" s="34"/>
      <c r="I28" s="714"/>
    </row>
    <row r="29" spans="1:9" s="26" customFormat="1" ht="33" customHeight="1" x14ac:dyDescent="0.25">
      <c r="A29" s="57" t="s">
        <v>29</v>
      </c>
      <c r="B29" s="57" t="s">
        <v>58</v>
      </c>
      <c r="C29" s="57" t="s">
        <v>108</v>
      </c>
      <c r="D29" s="87" t="s">
        <v>192</v>
      </c>
      <c r="E29" s="35">
        <v>3</v>
      </c>
      <c r="F29" s="87" t="s">
        <v>194</v>
      </c>
      <c r="G29" s="87" t="s">
        <v>193</v>
      </c>
      <c r="H29" s="34"/>
      <c r="I29" s="714"/>
    </row>
    <row r="30" spans="1:9" s="26" customFormat="1" ht="25.5" x14ac:dyDescent="0.25">
      <c r="A30" s="59" t="s">
        <v>26</v>
      </c>
      <c r="B30" s="59" t="s">
        <v>103</v>
      </c>
      <c r="C30" s="59" t="s">
        <v>105</v>
      </c>
      <c r="D30" s="105">
        <v>1</v>
      </c>
      <c r="E30" s="33">
        <v>2</v>
      </c>
      <c r="F30" s="105">
        <v>1</v>
      </c>
      <c r="G30" s="105">
        <v>1</v>
      </c>
      <c r="H30" s="23"/>
      <c r="I30" s="718">
        <f>E34+E33+E32+E31+E30</f>
        <v>14</v>
      </c>
    </row>
    <row r="31" spans="1:9" s="26" customFormat="1" ht="38.25" x14ac:dyDescent="0.25">
      <c r="A31" s="59" t="s">
        <v>26</v>
      </c>
      <c r="B31" s="59" t="s">
        <v>104</v>
      </c>
      <c r="C31" s="59" t="s">
        <v>106</v>
      </c>
      <c r="D31" s="105">
        <v>1</v>
      </c>
      <c r="E31" s="33">
        <v>3</v>
      </c>
      <c r="F31" s="105">
        <v>1</v>
      </c>
      <c r="G31" s="105">
        <v>1</v>
      </c>
      <c r="H31" s="23"/>
      <c r="I31" s="718"/>
    </row>
    <row r="32" spans="1:9" s="26" customFormat="1" ht="25.5" x14ac:dyDescent="0.25">
      <c r="A32" s="59" t="s">
        <v>26</v>
      </c>
      <c r="B32" s="59" t="s">
        <v>28</v>
      </c>
      <c r="C32" s="59" t="s">
        <v>67</v>
      </c>
      <c r="D32" s="105">
        <v>1</v>
      </c>
      <c r="E32" s="33">
        <v>3</v>
      </c>
      <c r="F32" s="105">
        <v>1</v>
      </c>
      <c r="G32" s="105">
        <v>1</v>
      </c>
      <c r="H32" s="23"/>
      <c r="I32" s="718"/>
    </row>
    <row r="33" spans="1:9" s="26" customFormat="1" ht="38.25" x14ac:dyDescent="0.25">
      <c r="A33" s="59" t="s">
        <v>26</v>
      </c>
      <c r="B33" s="59" t="s">
        <v>83</v>
      </c>
      <c r="C33" s="59" t="s">
        <v>65</v>
      </c>
      <c r="D33" s="105">
        <v>1</v>
      </c>
      <c r="E33" s="33">
        <v>3</v>
      </c>
      <c r="F33" s="105">
        <v>1</v>
      </c>
      <c r="G33" s="105">
        <v>1</v>
      </c>
      <c r="H33" s="23"/>
      <c r="I33" s="718"/>
    </row>
    <row r="34" spans="1:9" s="26" customFormat="1" ht="25.5" x14ac:dyDescent="0.25">
      <c r="A34" s="59" t="s">
        <v>26</v>
      </c>
      <c r="B34" s="59" t="s">
        <v>43</v>
      </c>
      <c r="C34" s="59" t="s">
        <v>118</v>
      </c>
      <c r="D34" s="105">
        <v>1</v>
      </c>
      <c r="E34" s="33">
        <v>3</v>
      </c>
      <c r="F34" s="105">
        <v>1</v>
      </c>
      <c r="G34" s="105">
        <v>1</v>
      </c>
      <c r="H34" s="23"/>
      <c r="I34" s="718"/>
    </row>
    <row r="35" spans="1:9" s="26" customFormat="1" ht="51" x14ac:dyDescent="0.25">
      <c r="A35" s="55" t="s">
        <v>57</v>
      </c>
      <c r="B35" s="55" t="s">
        <v>87</v>
      </c>
      <c r="C35" s="55" t="s">
        <v>110</v>
      </c>
      <c r="D35" s="109">
        <v>1</v>
      </c>
      <c r="E35" s="32">
        <v>2</v>
      </c>
      <c r="F35" s="109">
        <v>1</v>
      </c>
      <c r="G35" s="109">
        <v>1</v>
      </c>
      <c r="H35" s="25" t="s">
        <v>109</v>
      </c>
      <c r="I35" s="714">
        <f>E36+E35</f>
        <v>4</v>
      </c>
    </row>
    <row r="36" spans="1:9" s="26" customFormat="1" ht="38.25" x14ac:dyDescent="0.25">
      <c r="A36" s="55" t="s">
        <v>57</v>
      </c>
      <c r="B36" s="55" t="s">
        <v>89</v>
      </c>
      <c r="C36" s="55" t="s">
        <v>117</v>
      </c>
      <c r="D36" s="109">
        <v>1</v>
      </c>
      <c r="E36" s="32">
        <v>2</v>
      </c>
      <c r="F36" s="109">
        <v>1</v>
      </c>
      <c r="G36" s="109">
        <v>1</v>
      </c>
      <c r="H36" s="25"/>
      <c r="I36" s="715"/>
    </row>
    <row r="37" spans="1:9" s="26" customFormat="1" ht="25.5" x14ac:dyDescent="0.25">
      <c r="A37" s="60" t="s">
        <v>30</v>
      </c>
      <c r="B37" s="61" t="s">
        <v>195</v>
      </c>
      <c r="C37" s="60" t="s">
        <v>196</v>
      </c>
      <c r="D37" s="89" t="s">
        <v>197</v>
      </c>
      <c r="E37" s="30">
        <v>2</v>
      </c>
      <c r="F37" s="98" t="s">
        <v>198</v>
      </c>
      <c r="G37" s="98" t="s">
        <v>199</v>
      </c>
      <c r="H37" s="28" t="s">
        <v>109</v>
      </c>
      <c r="I37" s="82">
        <f>E37</f>
        <v>2</v>
      </c>
    </row>
    <row r="38" spans="1:9" s="26" customFormat="1" ht="25.5" x14ac:dyDescent="0.25">
      <c r="A38" s="62" t="s">
        <v>153</v>
      </c>
      <c r="B38" s="106" t="s">
        <v>154</v>
      </c>
      <c r="C38" s="108" t="s">
        <v>155</v>
      </c>
      <c r="D38" s="107" t="s">
        <v>202</v>
      </c>
      <c r="E38" s="40">
        <v>2</v>
      </c>
      <c r="F38" s="107" t="s">
        <v>202</v>
      </c>
      <c r="G38" s="107" t="s">
        <v>202</v>
      </c>
      <c r="H38" s="39"/>
      <c r="I38" s="714">
        <f>E41+E40+E39+E38</f>
        <v>8</v>
      </c>
    </row>
    <row r="39" spans="1:9" s="26" customFormat="1" ht="25.5" x14ac:dyDescent="0.25">
      <c r="A39" s="62" t="s">
        <v>153</v>
      </c>
      <c r="B39" s="106" t="s">
        <v>154</v>
      </c>
      <c r="C39" s="108" t="s">
        <v>156</v>
      </c>
      <c r="D39" s="107" t="s">
        <v>202</v>
      </c>
      <c r="E39" s="40">
        <v>2</v>
      </c>
      <c r="F39" s="107" t="s">
        <v>202</v>
      </c>
      <c r="G39" s="107" t="s">
        <v>202</v>
      </c>
      <c r="H39" s="39"/>
      <c r="I39" s="714"/>
    </row>
    <row r="40" spans="1:9" s="26" customFormat="1" x14ac:dyDescent="0.25">
      <c r="A40" s="62" t="s">
        <v>153</v>
      </c>
      <c r="B40" s="106" t="s">
        <v>157</v>
      </c>
      <c r="C40" s="108" t="s">
        <v>158</v>
      </c>
      <c r="D40" s="107" t="s">
        <v>201</v>
      </c>
      <c r="E40" s="40">
        <v>2</v>
      </c>
      <c r="F40" s="99" t="s">
        <v>203</v>
      </c>
      <c r="G40" s="99" t="s">
        <v>203</v>
      </c>
      <c r="H40" s="39"/>
      <c r="I40" s="714"/>
    </row>
    <row r="41" spans="1:9" s="26" customFormat="1" x14ac:dyDescent="0.25">
      <c r="A41" s="62" t="s">
        <v>153</v>
      </c>
      <c r="B41" s="106" t="s">
        <v>159</v>
      </c>
      <c r="C41" s="108" t="s">
        <v>160</v>
      </c>
      <c r="D41" s="107" t="s">
        <v>201</v>
      </c>
      <c r="E41" s="40">
        <v>2</v>
      </c>
      <c r="F41" s="99" t="s">
        <v>203</v>
      </c>
      <c r="G41" s="99" t="s">
        <v>203</v>
      </c>
      <c r="H41" s="39"/>
      <c r="I41" s="715"/>
    </row>
    <row r="42" spans="1:9" s="26" customFormat="1" ht="25.5" x14ac:dyDescent="0.25">
      <c r="A42" s="63" t="s">
        <v>4</v>
      </c>
      <c r="B42" s="64" t="s">
        <v>116</v>
      </c>
      <c r="C42" s="63" t="s">
        <v>115</v>
      </c>
      <c r="D42" s="90" t="s">
        <v>204</v>
      </c>
      <c r="E42" s="43">
        <v>2</v>
      </c>
      <c r="F42" s="100" t="s">
        <v>204</v>
      </c>
      <c r="G42" s="100" t="s">
        <v>204</v>
      </c>
      <c r="H42" s="41" t="s">
        <v>109</v>
      </c>
      <c r="I42" s="69">
        <f>E42</f>
        <v>2</v>
      </c>
    </row>
    <row r="43" spans="1:9" s="26" customFormat="1" ht="25.5" x14ac:dyDescent="0.25">
      <c r="A43" s="55" t="s">
        <v>34</v>
      </c>
      <c r="B43" s="56" t="s">
        <v>35</v>
      </c>
      <c r="C43" s="55" t="s">
        <v>93</v>
      </c>
      <c r="D43" s="88" t="s">
        <v>204</v>
      </c>
      <c r="E43" s="32">
        <v>2</v>
      </c>
      <c r="F43" s="97" t="s">
        <v>25</v>
      </c>
      <c r="G43" s="88" t="s">
        <v>204</v>
      </c>
      <c r="H43" s="25" t="s">
        <v>109</v>
      </c>
      <c r="I43" s="713">
        <f>E45+E44+E43</f>
        <v>6</v>
      </c>
    </row>
    <row r="44" spans="1:9" s="26" customFormat="1" ht="25.5" x14ac:dyDescent="0.25">
      <c r="A44" s="55" t="s">
        <v>34</v>
      </c>
      <c r="B44" s="56" t="s">
        <v>86</v>
      </c>
      <c r="C44" s="55" t="s">
        <v>41</v>
      </c>
      <c r="D44" s="88" t="s">
        <v>204</v>
      </c>
      <c r="E44" s="32">
        <v>2</v>
      </c>
      <c r="F44" s="97" t="s">
        <v>25</v>
      </c>
      <c r="G44" s="88" t="s">
        <v>204</v>
      </c>
      <c r="H44" s="25"/>
      <c r="I44" s="714"/>
    </row>
    <row r="45" spans="1:9" s="26" customFormat="1" ht="25.5" x14ac:dyDescent="0.25">
      <c r="A45" s="55" t="s">
        <v>34</v>
      </c>
      <c r="B45" s="56" t="s">
        <v>37</v>
      </c>
      <c r="C45" s="55" t="s">
        <v>39</v>
      </c>
      <c r="D45" s="88" t="s">
        <v>204</v>
      </c>
      <c r="E45" s="32">
        <v>2</v>
      </c>
      <c r="F45" s="97" t="s">
        <v>25</v>
      </c>
      <c r="G45" s="88" t="s">
        <v>204</v>
      </c>
      <c r="H45" s="25"/>
      <c r="I45" s="715"/>
    </row>
    <row r="46" spans="1:9" ht="15.75" x14ac:dyDescent="0.25">
      <c r="A46" s="65"/>
      <c r="B46" s="65"/>
      <c r="C46" s="65"/>
      <c r="D46" s="91"/>
      <c r="E46" s="22">
        <f>SUM(E11:E45)</f>
        <v>100</v>
      </c>
      <c r="F46" s="101"/>
      <c r="G46" s="101"/>
      <c r="H46" s="20"/>
      <c r="I46" s="81">
        <f>SUM(I11:I44)</f>
        <v>100</v>
      </c>
    </row>
    <row r="48" spans="1:9" x14ac:dyDescent="0.25">
      <c r="C48" s="66"/>
      <c r="H48" s="8"/>
    </row>
    <row r="49" spans="1:9" s="72" customFormat="1" ht="47.25" customHeight="1" x14ac:dyDescent="0.25">
      <c r="A49" s="726" t="s">
        <v>214</v>
      </c>
      <c r="B49" s="726"/>
      <c r="C49" s="70" t="s">
        <v>281</v>
      </c>
      <c r="D49" s="70"/>
      <c r="E49" s="70"/>
      <c r="F49" s="733" t="s">
        <v>282</v>
      </c>
      <c r="G49" s="733"/>
      <c r="H49" s="733"/>
    </row>
    <row r="50" spans="1:9" s="75" customFormat="1" ht="15.75" x14ac:dyDescent="0.25">
      <c r="A50" s="77"/>
      <c r="B50" s="73"/>
      <c r="C50" s="73"/>
      <c r="D50" s="94"/>
      <c r="E50" s="74"/>
      <c r="F50" s="73"/>
      <c r="G50" s="94"/>
      <c r="H50" s="74"/>
      <c r="I50" s="72"/>
    </row>
    <row r="51" spans="1:9" s="75" customFormat="1" ht="15.75" x14ac:dyDescent="0.25">
      <c r="A51" s="73"/>
      <c r="B51" s="73"/>
      <c r="C51" s="73"/>
      <c r="D51" s="94"/>
      <c r="E51" s="74"/>
      <c r="F51" s="73"/>
      <c r="G51" s="94"/>
      <c r="H51" s="74"/>
      <c r="I51" s="72"/>
    </row>
    <row r="52" spans="1:9" s="75" customFormat="1" ht="15.75" x14ac:dyDescent="0.25">
      <c r="A52" s="73"/>
      <c r="B52" s="73"/>
      <c r="C52" s="73"/>
      <c r="D52" s="94"/>
      <c r="E52" s="74"/>
      <c r="F52" s="73"/>
      <c r="G52" s="94"/>
      <c r="H52" s="74"/>
      <c r="I52" s="72"/>
    </row>
    <row r="53" spans="1:9" s="75" customFormat="1" ht="15.75" x14ac:dyDescent="0.25">
      <c r="A53" s="76"/>
      <c r="B53" s="73"/>
      <c r="C53" s="76"/>
      <c r="D53" s="94"/>
      <c r="E53" s="74"/>
      <c r="F53" s="181"/>
      <c r="G53" s="181"/>
      <c r="H53" s="180"/>
      <c r="I53" s="72"/>
    </row>
    <row r="54" spans="1:9" s="75" customFormat="1" ht="15.75" x14ac:dyDescent="0.25">
      <c r="A54" s="72" t="s">
        <v>210</v>
      </c>
      <c r="B54" s="72"/>
      <c r="C54" s="72" t="s">
        <v>283</v>
      </c>
      <c r="D54" s="94"/>
      <c r="E54" s="74"/>
      <c r="F54" s="72" t="s">
        <v>144</v>
      </c>
      <c r="G54" s="94"/>
      <c r="H54" s="74"/>
      <c r="I54" s="72"/>
    </row>
    <row r="55" spans="1:9" s="75" customFormat="1" ht="15.75" x14ac:dyDescent="0.25">
      <c r="A55" s="77" t="s">
        <v>142</v>
      </c>
      <c r="B55" s="78"/>
      <c r="C55" s="79" t="s">
        <v>142</v>
      </c>
      <c r="D55" s="94"/>
      <c r="E55" s="74"/>
      <c r="F55" s="79" t="s">
        <v>142</v>
      </c>
      <c r="G55" s="94"/>
      <c r="H55" s="74"/>
      <c r="I55" s="72"/>
    </row>
    <row r="56" spans="1:9" s="75" customFormat="1" ht="15.75" x14ac:dyDescent="0.25">
      <c r="A56" s="73"/>
      <c r="B56" s="73"/>
      <c r="C56" s="73"/>
      <c r="D56" s="94"/>
      <c r="E56" s="74"/>
      <c r="F56" s="73"/>
      <c r="G56" s="94"/>
      <c r="H56" s="74"/>
      <c r="I56" s="72"/>
    </row>
    <row r="57" spans="1:9" s="75" customFormat="1" ht="15.75" x14ac:dyDescent="0.25">
      <c r="A57" s="73"/>
      <c r="B57" s="73"/>
      <c r="C57" s="73"/>
      <c r="D57" s="94"/>
      <c r="E57" s="74"/>
      <c r="F57" s="73"/>
      <c r="G57" s="94"/>
      <c r="H57" s="74"/>
      <c r="I57" s="72"/>
    </row>
    <row r="58" spans="1:9" s="75" customFormat="1" ht="15.75" x14ac:dyDescent="0.25">
      <c r="A58" s="76"/>
      <c r="B58" s="73"/>
      <c r="C58" s="76"/>
      <c r="D58" s="94"/>
      <c r="E58" s="74"/>
      <c r="F58" s="719"/>
      <c r="G58" s="719"/>
      <c r="H58" s="74"/>
      <c r="I58" s="72"/>
    </row>
    <row r="59" spans="1:9" s="75" customFormat="1" ht="15.75" x14ac:dyDescent="0.25">
      <c r="A59" s="77" t="s">
        <v>143</v>
      </c>
      <c r="B59" s="77"/>
      <c r="C59" s="77" t="s">
        <v>143</v>
      </c>
      <c r="D59" s="94"/>
      <c r="E59" s="74"/>
      <c r="F59" s="178" t="s">
        <v>143</v>
      </c>
      <c r="G59" s="94"/>
      <c r="H59" s="74"/>
      <c r="I59" s="72"/>
    </row>
  </sheetData>
  <mergeCells count="20">
    <mergeCell ref="F58:G58"/>
    <mergeCell ref="A2:H3"/>
    <mergeCell ref="D4:E4"/>
    <mergeCell ref="F4:H4"/>
    <mergeCell ref="A6:B6"/>
    <mergeCell ref="D6:H6"/>
    <mergeCell ref="A49:B49"/>
    <mergeCell ref="D7:E7"/>
    <mergeCell ref="F7:H7"/>
    <mergeCell ref="D8:E8"/>
    <mergeCell ref="F8:H8"/>
    <mergeCell ref="F49:H49"/>
    <mergeCell ref="I43:I45"/>
    <mergeCell ref="I11:I14"/>
    <mergeCell ref="I26:I29"/>
    <mergeCell ref="H10:I10"/>
    <mergeCell ref="I35:I36"/>
    <mergeCell ref="I30:I34"/>
    <mergeCell ref="I38:I41"/>
    <mergeCell ref="I15:I25"/>
  </mergeCells>
  <phoneticPr fontId="7" type="noConversion"/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5050"/>
  </sheetPr>
  <dimension ref="A1:H39"/>
  <sheetViews>
    <sheetView topLeftCell="A4" workbookViewId="0">
      <selection activeCell="D10" sqref="D10:D23"/>
    </sheetView>
  </sheetViews>
  <sheetFormatPr defaultRowHeight="15" x14ac:dyDescent="0.25"/>
  <cols>
    <col min="1" max="1" width="17.85546875" style="595" customWidth="1"/>
    <col min="2" max="2" width="19.85546875" style="595" customWidth="1"/>
    <col min="3" max="3" width="45.140625" style="595" customWidth="1"/>
    <col min="4" max="4" width="13" style="595" customWidth="1"/>
    <col min="5" max="5" width="9.140625" style="595"/>
    <col min="6" max="6" width="14" style="595" customWidth="1"/>
    <col min="7" max="7" width="13.42578125" style="595" customWidth="1"/>
    <col min="8" max="8" width="13.7109375" style="595" customWidth="1"/>
  </cols>
  <sheetData>
    <row r="1" spans="1:8" x14ac:dyDescent="0.25">
      <c r="A1" s="855" t="s">
        <v>6</v>
      </c>
      <c r="B1" s="855"/>
      <c r="C1" s="855"/>
      <c r="D1" s="855"/>
      <c r="E1" s="855"/>
      <c r="F1" s="855"/>
      <c r="G1" s="855"/>
      <c r="H1" s="855"/>
    </row>
    <row r="2" spans="1:8" x14ac:dyDescent="0.25">
      <c r="A2" s="855"/>
      <c r="B2" s="855"/>
      <c r="C2" s="855"/>
      <c r="D2" s="855"/>
      <c r="E2" s="855"/>
      <c r="F2" s="855"/>
      <c r="G2" s="855"/>
      <c r="H2" s="855"/>
    </row>
    <row r="3" spans="1:8" x14ac:dyDescent="0.25">
      <c r="A3" s="606" t="s">
        <v>7</v>
      </c>
      <c r="B3" s="343">
        <v>2021</v>
      </c>
      <c r="C3" s="13" t="s">
        <v>8</v>
      </c>
      <c r="D3" s="607"/>
      <c r="E3" s="608" t="s">
        <v>9</v>
      </c>
      <c r="F3" s="723">
        <f>E24</f>
        <v>1</v>
      </c>
      <c r="G3" s="723"/>
      <c r="H3" s="723"/>
    </row>
    <row r="4" spans="1:8" x14ac:dyDescent="0.25">
      <c r="A4" s="365"/>
      <c r="B4" s="365"/>
      <c r="C4" s="365"/>
      <c r="D4" s="365"/>
      <c r="E4" s="346"/>
      <c r="F4" s="346"/>
      <c r="G4" s="346"/>
      <c r="H4" s="346"/>
    </row>
    <row r="5" spans="1:8" x14ac:dyDescent="0.25">
      <c r="A5" s="856" t="s">
        <v>537</v>
      </c>
      <c r="B5" s="856"/>
      <c r="C5" s="648"/>
      <c r="D5" s="609"/>
      <c r="E5" s="606" t="s">
        <v>11</v>
      </c>
      <c r="F5" s="606"/>
      <c r="G5" s="606"/>
      <c r="H5" s="606"/>
    </row>
    <row r="6" spans="1:8" x14ac:dyDescent="0.25">
      <c r="A6" s="13" t="s">
        <v>12</v>
      </c>
      <c r="B6" s="13" t="s">
        <v>212</v>
      </c>
      <c r="C6" s="13"/>
      <c r="D6" s="13"/>
      <c r="E6" s="13" t="s">
        <v>12</v>
      </c>
      <c r="F6" s="729" t="s">
        <v>576</v>
      </c>
      <c r="G6" s="729"/>
      <c r="H6" s="729"/>
    </row>
    <row r="7" spans="1:8" x14ac:dyDescent="0.25">
      <c r="A7" s="15" t="s">
        <v>13</v>
      </c>
      <c r="B7" s="15" t="s">
        <v>314</v>
      </c>
      <c r="C7" s="15"/>
      <c r="D7" s="15"/>
      <c r="E7" s="15" t="s">
        <v>13</v>
      </c>
      <c r="F7" s="735" t="s">
        <v>577</v>
      </c>
      <c r="G7" s="735"/>
      <c r="H7" s="735"/>
    </row>
    <row r="8" spans="1:8" x14ac:dyDescent="0.25">
      <c r="A8" s="365"/>
      <c r="B8" s="365"/>
      <c r="C8" s="365"/>
      <c r="D8" s="365"/>
      <c r="E8" s="346"/>
      <c r="F8" s="346"/>
      <c r="G8" s="346"/>
      <c r="H8" s="346"/>
    </row>
    <row r="9" spans="1:8" ht="38.25" x14ac:dyDescent="0.25">
      <c r="A9" s="610" t="s">
        <v>0</v>
      </c>
      <c r="B9" s="611" t="s">
        <v>1</v>
      </c>
      <c r="C9" s="612" t="s">
        <v>2</v>
      </c>
      <c r="D9" s="613" t="s">
        <v>542</v>
      </c>
      <c r="E9" s="614" t="s">
        <v>3</v>
      </c>
      <c r="F9" s="614" t="s">
        <v>14</v>
      </c>
      <c r="G9" s="614" t="s">
        <v>149</v>
      </c>
      <c r="H9" s="614" t="s">
        <v>543</v>
      </c>
    </row>
    <row r="10" spans="1:8" ht="25.5" x14ac:dyDescent="0.25">
      <c r="A10" s="63" t="s">
        <v>15</v>
      </c>
      <c r="B10" s="64" t="s">
        <v>17</v>
      </c>
      <c r="C10" s="63" t="s">
        <v>544</v>
      </c>
      <c r="D10" s="64">
        <v>1000</v>
      </c>
      <c r="E10" s="493">
        <v>10</v>
      </c>
      <c r="F10" s="493">
        <f>D10/4</f>
        <v>250</v>
      </c>
      <c r="G10" s="586">
        <f>F10/3</f>
        <v>83.333333333333329</v>
      </c>
      <c r="H10" s="783">
        <f>E10+E11+E12+E13</f>
        <v>55</v>
      </c>
    </row>
    <row r="11" spans="1:8" ht="25.5" x14ac:dyDescent="0.25">
      <c r="A11" s="63" t="s">
        <v>15</v>
      </c>
      <c r="B11" s="64" t="s">
        <v>17</v>
      </c>
      <c r="C11" s="63" t="s">
        <v>545</v>
      </c>
      <c r="D11" s="64">
        <v>1020</v>
      </c>
      <c r="E11" s="493">
        <v>20</v>
      </c>
      <c r="F11" s="493">
        <f t="shared" ref="F11:F15" si="0">D11/4</f>
        <v>255</v>
      </c>
      <c r="G11" s="586">
        <f t="shared" ref="G11:G15" si="1">F11/3</f>
        <v>85</v>
      </c>
      <c r="H11" s="784"/>
    </row>
    <row r="12" spans="1:8" ht="25.5" x14ac:dyDescent="0.25">
      <c r="A12" s="63" t="s">
        <v>15</v>
      </c>
      <c r="B12" s="64" t="s">
        <v>17</v>
      </c>
      <c r="C12" s="63" t="s">
        <v>545</v>
      </c>
      <c r="D12" s="64">
        <v>240</v>
      </c>
      <c r="E12" s="493">
        <v>20</v>
      </c>
      <c r="F12" s="493">
        <f t="shared" si="0"/>
        <v>60</v>
      </c>
      <c r="G12" s="586">
        <f t="shared" si="1"/>
        <v>20</v>
      </c>
      <c r="H12" s="784"/>
    </row>
    <row r="13" spans="1:8" x14ac:dyDescent="0.25">
      <c r="A13" s="63" t="s">
        <v>15</v>
      </c>
      <c r="B13" s="64" t="s">
        <v>17</v>
      </c>
      <c r="C13" s="63" t="s">
        <v>578</v>
      </c>
      <c r="D13" s="64">
        <v>240</v>
      </c>
      <c r="E13" s="493">
        <v>5</v>
      </c>
      <c r="F13" s="493">
        <v>60</v>
      </c>
      <c r="G13" s="586">
        <v>20</v>
      </c>
      <c r="H13" s="857"/>
    </row>
    <row r="14" spans="1:8" ht="38.25" x14ac:dyDescent="0.25">
      <c r="A14" s="55" t="s">
        <v>21</v>
      </c>
      <c r="B14" s="56" t="s">
        <v>17</v>
      </c>
      <c r="C14" s="55" t="s">
        <v>384</v>
      </c>
      <c r="D14" s="587">
        <v>1031245.99</v>
      </c>
      <c r="E14" s="588">
        <v>5</v>
      </c>
      <c r="F14" s="589">
        <f t="shared" si="0"/>
        <v>257811.4975</v>
      </c>
      <c r="G14" s="589">
        <f t="shared" si="1"/>
        <v>85937.165833333333</v>
      </c>
      <c r="H14" s="785">
        <f>E14+E15</f>
        <v>25</v>
      </c>
    </row>
    <row r="15" spans="1:8" ht="25.5" x14ac:dyDescent="0.25">
      <c r="A15" s="55" t="s">
        <v>21</v>
      </c>
      <c r="B15" s="56" t="s">
        <v>17</v>
      </c>
      <c r="C15" s="55" t="s">
        <v>546</v>
      </c>
      <c r="D15" s="587">
        <v>2040579.25</v>
      </c>
      <c r="E15" s="588">
        <v>20</v>
      </c>
      <c r="F15" s="589">
        <f t="shared" si="0"/>
        <v>510144.8125</v>
      </c>
      <c r="G15" s="589">
        <f t="shared" si="1"/>
        <v>170048.27083333334</v>
      </c>
      <c r="H15" s="787"/>
    </row>
    <row r="16" spans="1:8" ht="25.5" x14ac:dyDescent="0.25">
      <c r="A16" s="600" t="s">
        <v>26</v>
      </c>
      <c r="B16" s="601" t="s">
        <v>17</v>
      </c>
      <c r="C16" s="600" t="s">
        <v>552</v>
      </c>
      <c r="D16" s="602">
        <v>1</v>
      </c>
      <c r="E16" s="603">
        <v>2.5</v>
      </c>
      <c r="F16" s="603" t="s">
        <v>25</v>
      </c>
      <c r="G16" s="604">
        <v>1</v>
      </c>
      <c r="H16" s="852">
        <f>E16+E17+E18+E19+E20+E21+E22+E23</f>
        <v>20</v>
      </c>
    </row>
    <row r="17" spans="1:8" ht="76.5" x14ac:dyDescent="0.25">
      <c r="A17" s="600" t="s">
        <v>26</v>
      </c>
      <c r="B17" s="601" t="s">
        <v>17</v>
      </c>
      <c r="C17" s="600" t="s">
        <v>553</v>
      </c>
      <c r="D17" s="602">
        <v>1</v>
      </c>
      <c r="E17" s="603">
        <v>2.5</v>
      </c>
      <c r="F17" s="603" t="s">
        <v>25</v>
      </c>
      <c r="G17" s="604">
        <f>G16</f>
        <v>1</v>
      </c>
      <c r="H17" s="853"/>
    </row>
    <row r="18" spans="1:8" ht="63.75" x14ac:dyDescent="0.25">
      <c r="A18" s="605" t="s">
        <v>26</v>
      </c>
      <c r="B18" s="601" t="s">
        <v>17</v>
      </c>
      <c r="C18" s="600" t="s">
        <v>555</v>
      </c>
      <c r="D18" s="602">
        <v>1</v>
      </c>
      <c r="E18" s="603">
        <v>2.5</v>
      </c>
      <c r="F18" s="603" t="s">
        <v>25</v>
      </c>
      <c r="G18" s="604">
        <v>1</v>
      </c>
      <c r="H18" s="853"/>
    </row>
    <row r="19" spans="1:8" x14ac:dyDescent="0.25">
      <c r="A19" s="600" t="s">
        <v>153</v>
      </c>
      <c r="B19" s="601" t="s">
        <v>17</v>
      </c>
      <c r="C19" s="600" t="s">
        <v>323</v>
      </c>
      <c r="D19" s="602">
        <v>1</v>
      </c>
      <c r="E19" s="603">
        <v>2.5</v>
      </c>
      <c r="F19" s="603" t="s">
        <v>25</v>
      </c>
      <c r="G19" s="604">
        <v>1</v>
      </c>
      <c r="H19" s="853"/>
    </row>
    <row r="20" spans="1:8" x14ac:dyDescent="0.25">
      <c r="A20" s="600" t="s">
        <v>30</v>
      </c>
      <c r="B20" s="601" t="s">
        <v>17</v>
      </c>
      <c r="C20" s="600" t="s">
        <v>558</v>
      </c>
      <c r="D20" s="602">
        <v>1</v>
      </c>
      <c r="E20" s="603">
        <v>2.5</v>
      </c>
      <c r="F20" s="603" t="s">
        <v>25</v>
      </c>
      <c r="G20" s="604">
        <v>1</v>
      </c>
      <c r="H20" s="853"/>
    </row>
    <row r="21" spans="1:8" x14ac:dyDescent="0.25">
      <c r="A21" s="600" t="s">
        <v>151</v>
      </c>
      <c r="B21" s="601" t="s">
        <v>17</v>
      </c>
      <c r="C21" s="600" t="s">
        <v>562</v>
      </c>
      <c r="D21" s="602">
        <v>1</v>
      </c>
      <c r="E21" s="603">
        <v>2.5</v>
      </c>
      <c r="F21" s="603" t="s">
        <v>25</v>
      </c>
      <c r="G21" s="604">
        <v>1</v>
      </c>
      <c r="H21" s="853"/>
    </row>
    <row r="22" spans="1:8" x14ac:dyDescent="0.25">
      <c r="A22" s="600" t="s">
        <v>4</v>
      </c>
      <c r="B22" s="601" t="s">
        <v>17</v>
      </c>
      <c r="C22" s="600" t="s">
        <v>564</v>
      </c>
      <c r="D22" s="602">
        <v>1</v>
      </c>
      <c r="E22" s="603">
        <v>2.5</v>
      </c>
      <c r="F22" s="603" t="s">
        <v>25</v>
      </c>
      <c r="G22" s="604">
        <v>1</v>
      </c>
      <c r="H22" s="853"/>
    </row>
    <row r="23" spans="1:8" ht="76.5" x14ac:dyDescent="0.25">
      <c r="A23" s="601" t="s">
        <v>34</v>
      </c>
      <c r="B23" s="601" t="s">
        <v>17</v>
      </c>
      <c r="C23" s="600" t="s">
        <v>566</v>
      </c>
      <c r="D23" s="602">
        <v>1</v>
      </c>
      <c r="E23" s="603">
        <v>2.5</v>
      </c>
      <c r="F23" s="603" t="s">
        <v>25</v>
      </c>
      <c r="G23" s="604">
        <v>1</v>
      </c>
      <c r="H23" s="854"/>
    </row>
    <row r="24" spans="1:8" s="615" customFormat="1" ht="15.75" x14ac:dyDescent="0.25">
      <c r="A24" s="596"/>
      <c r="B24" s="596"/>
      <c r="C24" s="596"/>
      <c r="D24" s="596"/>
      <c r="E24" s="597">
        <f>SUM(E10:E23)/100</f>
        <v>1</v>
      </c>
      <c r="F24" s="596"/>
      <c r="G24" s="596"/>
      <c r="H24" s="596"/>
    </row>
    <row r="25" spans="1:8" x14ac:dyDescent="0.25">
      <c r="A25" s="365"/>
      <c r="B25" s="365"/>
      <c r="C25" s="365"/>
      <c r="D25" s="346"/>
      <c r="E25" s="346"/>
      <c r="F25" s="346"/>
      <c r="G25" s="346"/>
      <c r="H25" s="365"/>
    </row>
    <row r="26" spans="1:8" x14ac:dyDescent="0.25">
      <c r="A26" s="595" t="s">
        <v>579</v>
      </c>
      <c r="C26" s="595" t="s">
        <v>580</v>
      </c>
      <c r="D26" s="346"/>
      <c r="E26" s="346"/>
      <c r="F26" s="346"/>
      <c r="G26" s="346"/>
      <c r="H26" s="365"/>
    </row>
    <row r="27" spans="1:8" x14ac:dyDescent="0.25">
      <c r="A27" s="595" t="s">
        <v>581</v>
      </c>
      <c r="C27" s="595" t="s">
        <v>582</v>
      </c>
      <c r="D27" s="346"/>
      <c r="E27" s="346"/>
      <c r="F27" s="346"/>
      <c r="G27" s="346"/>
      <c r="H27" s="365"/>
    </row>
    <row r="28" spans="1:8" x14ac:dyDescent="0.25">
      <c r="D28" s="346"/>
      <c r="E28" s="346"/>
      <c r="F28" s="346"/>
      <c r="G28" s="346"/>
      <c r="H28" s="365"/>
    </row>
    <row r="29" spans="1:8" x14ac:dyDescent="0.25">
      <c r="A29" s="595" t="s">
        <v>570</v>
      </c>
      <c r="C29" s="595" t="s">
        <v>571</v>
      </c>
      <c r="D29" s="346"/>
      <c r="E29" s="346"/>
      <c r="F29" s="346"/>
      <c r="G29" s="346"/>
      <c r="H29" s="365"/>
    </row>
    <row r="30" spans="1:8" x14ac:dyDescent="0.25">
      <c r="D30" s="346"/>
      <c r="E30" s="346"/>
      <c r="F30" s="346"/>
      <c r="G30" s="346"/>
      <c r="H30" s="365"/>
    </row>
    <row r="31" spans="1:8" x14ac:dyDescent="0.25">
      <c r="A31" s="595" t="s">
        <v>583</v>
      </c>
      <c r="C31" s="595" t="s">
        <v>584</v>
      </c>
      <c r="D31" s="346"/>
      <c r="E31" s="346"/>
      <c r="F31" s="346"/>
      <c r="G31" s="346"/>
      <c r="H31" s="365"/>
    </row>
    <row r="32" spans="1:8" x14ac:dyDescent="0.25">
      <c r="A32" s="595" t="s">
        <v>540</v>
      </c>
      <c r="C32" s="595" t="s">
        <v>574</v>
      </c>
      <c r="D32" s="346"/>
      <c r="E32" s="346"/>
      <c r="F32" s="346"/>
      <c r="G32" s="346"/>
      <c r="H32" s="365"/>
    </row>
    <row r="33" spans="1:8" x14ac:dyDescent="0.25">
      <c r="A33" s="595" t="s">
        <v>571</v>
      </c>
      <c r="C33" s="595" t="s">
        <v>571</v>
      </c>
      <c r="D33" s="346"/>
      <c r="E33" s="346"/>
      <c r="F33" s="346"/>
      <c r="G33" s="346"/>
      <c r="H33" s="365"/>
    </row>
    <row r="34" spans="1:8" x14ac:dyDescent="0.25">
      <c r="A34" s="365"/>
      <c r="B34" s="365"/>
      <c r="C34" s="365"/>
      <c r="D34" s="346"/>
      <c r="E34" s="346"/>
      <c r="F34" s="346"/>
      <c r="G34" s="346"/>
      <c r="H34" s="365"/>
    </row>
    <row r="35" spans="1:8" x14ac:dyDescent="0.25">
      <c r="A35" s="365"/>
      <c r="B35" s="365"/>
      <c r="C35" s="365"/>
      <c r="D35" s="346"/>
      <c r="E35" s="346"/>
      <c r="F35" s="346"/>
      <c r="G35" s="346"/>
      <c r="H35" s="365"/>
    </row>
    <row r="36" spans="1:8" x14ac:dyDescent="0.25">
      <c r="A36" s="595" t="s">
        <v>573</v>
      </c>
      <c r="B36" s="365"/>
      <c r="C36" s="365"/>
      <c r="D36" s="346"/>
      <c r="E36" s="346"/>
      <c r="F36" s="346"/>
      <c r="G36" s="346"/>
      <c r="H36" s="365"/>
    </row>
    <row r="37" spans="1:8" x14ac:dyDescent="0.25">
      <c r="A37" s="595" t="s">
        <v>575</v>
      </c>
      <c r="B37" s="365"/>
      <c r="C37" s="365"/>
      <c r="D37" s="346"/>
      <c r="E37" s="346"/>
      <c r="F37" s="346"/>
      <c r="G37" s="346"/>
      <c r="H37" s="365"/>
    </row>
    <row r="38" spans="1:8" x14ac:dyDescent="0.25">
      <c r="A38" s="595" t="s">
        <v>571</v>
      </c>
      <c r="B38" s="365"/>
      <c r="C38" s="365"/>
      <c r="D38" s="346"/>
      <c r="E38" s="346"/>
      <c r="F38" s="346"/>
      <c r="G38" s="346"/>
      <c r="H38" s="365"/>
    </row>
    <row r="39" spans="1:8" x14ac:dyDescent="0.25">
      <c r="A39" s="365"/>
      <c r="B39" s="365"/>
      <c r="C39" s="365"/>
      <c r="D39" s="346"/>
      <c r="E39" s="346"/>
      <c r="F39" s="346"/>
      <c r="G39" s="346"/>
      <c r="H39" s="365"/>
    </row>
  </sheetData>
  <mergeCells count="8">
    <mergeCell ref="H16:H23"/>
    <mergeCell ref="H14:H15"/>
    <mergeCell ref="A1:H2"/>
    <mergeCell ref="F3:H3"/>
    <mergeCell ref="A5:B5"/>
    <mergeCell ref="F6:H6"/>
    <mergeCell ref="F7:H7"/>
    <mergeCell ref="H10:H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C99FF"/>
  </sheetPr>
  <dimension ref="A1:H67"/>
  <sheetViews>
    <sheetView topLeftCell="A15" workbookViewId="0">
      <selection activeCell="E15" sqref="E15:E44"/>
    </sheetView>
  </sheetViews>
  <sheetFormatPr defaultRowHeight="15" x14ac:dyDescent="0.25"/>
  <cols>
    <col min="1" max="1" width="15.28515625" customWidth="1"/>
    <col min="2" max="2" width="22.42578125" customWidth="1"/>
    <col min="3" max="3" width="41.85546875" customWidth="1"/>
    <col min="4" max="4" width="23.7109375" customWidth="1"/>
    <col min="5" max="5" width="14.85546875" customWidth="1"/>
    <col min="6" max="6" width="20.5703125" customWidth="1"/>
    <col min="7" max="7" width="14.140625" customWidth="1"/>
    <col min="8" max="8" width="20.85546875" customWidth="1"/>
  </cols>
  <sheetData>
    <row r="1" spans="1:8" x14ac:dyDescent="0.25">
      <c r="A1" s="764" t="s">
        <v>6</v>
      </c>
      <c r="B1" s="765"/>
      <c r="C1" s="765"/>
      <c r="D1" s="765"/>
      <c r="E1" s="765"/>
      <c r="F1" s="765"/>
      <c r="G1" s="843"/>
      <c r="H1" s="276"/>
    </row>
    <row r="2" spans="1:8" ht="15.75" thickBot="1" x14ac:dyDescent="0.3">
      <c r="A2" s="844"/>
      <c r="B2" s="845"/>
      <c r="C2" s="845"/>
      <c r="D2" s="845"/>
      <c r="E2" s="845"/>
      <c r="F2" s="845"/>
      <c r="G2" s="846"/>
      <c r="H2" s="276"/>
    </row>
    <row r="3" spans="1:8" ht="15.75" thickBot="1" x14ac:dyDescent="0.3">
      <c r="A3" s="506" t="s">
        <v>7</v>
      </c>
      <c r="B3" s="507">
        <v>2021</v>
      </c>
      <c r="C3" s="508" t="s">
        <v>8</v>
      </c>
      <c r="D3" s="862" t="s">
        <v>9</v>
      </c>
      <c r="E3" s="863"/>
      <c r="F3" s="864">
        <v>1</v>
      </c>
      <c r="G3" s="865"/>
      <c r="H3" s="276"/>
    </row>
    <row r="4" spans="1:8" ht="15.75" thickBot="1" x14ac:dyDescent="0.3">
      <c r="A4" s="266"/>
      <c r="B4" s="266"/>
      <c r="C4" s="266"/>
      <c r="D4" s="276"/>
      <c r="E4" s="276"/>
      <c r="F4" s="276"/>
      <c r="G4" s="276"/>
      <c r="H4" s="276"/>
    </row>
    <row r="5" spans="1:8" ht="15.75" thickBot="1" x14ac:dyDescent="0.3">
      <c r="A5" s="866" t="s">
        <v>11</v>
      </c>
      <c r="B5" s="867"/>
      <c r="C5" s="266"/>
      <c r="D5" s="868" t="s">
        <v>10</v>
      </c>
      <c r="E5" s="869"/>
      <c r="F5" s="869"/>
      <c r="G5" s="870"/>
      <c r="H5" s="276"/>
    </row>
    <row r="6" spans="1:8" ht="15.75" thickBot="1" x14ac:dyDescent="0.3">
      <c r="A6" s="509" t="s">
        <v>12</v>
      </c>
      <c r="B6" s="510" t="s">
        <v>488</v>
      </c>
      <c r="C6" s="511"/>
      <c r="D6" s="858" t="s">
        <v>12</v>
      </c>
      <c r="E6" s="859"/>
      <c r="F6" s="860" t="s">
        <v>212</v>
      </c>
      <c r="G6" s="861"/>
      <c r="H6" s="276"/>
    </row>
    <row r="7" spans="1:8" ht="27" thickBot="1" x14ac:dyDescent="0.3">
      <c r="A7" s="512" t="s">
        <v>13</v>
      </c>
      <c r="B7" s="513" t="s">
        <v>489</v>
      </c>
      <c r="C7" s="511"/>
      <c r="D7" s="875" t="s">
        <v>13</v>
      </c>
      <c r="E7" s="876"/>
      <c r="F7" s="877" t="s">
        <v>409</v>
      </c>
      <c r="G7" s="878"/>
      <c r="H7" s="276"/>
    </row>
    <row r="8" spans="1:8" ht="15.75" thickBot="1" x14ac:dyDescent="0.3">
      <c r="A8" s="266"/>
      <c r="B8" s="266"/>
      <c r="C8" s="276"/>
      <c r="D8" s="276"/>
      <c r="E8" s="276"/>
      <c r="F8" s="276"/>
      <c r="G8" s="276"/>
      <c r="H8" s="276"/>
    </row>
    <row r="9" spans="1:8" ht="26.25" thickBot="1" x14ac:dyDescent="0.3">
      <c r="A9" s="503" t="s">
        <v>0</v>
      </c>
      <c r="B9" s="504" t="s">
        <v>1</v>
      </c>
      <c r="C9" s="505" t="s">
        <v>2</v>
      </c>
      <c r="D9" s="504" t="s">
        <v>124</v>
      </c>
      <c r="E9" s="504" t="s">
        <v>3</v>
      </c>
      <c r="F9" s="504" t="s">
        <v>14</v>
      </c>
      <c r="G9" s="879" t="s">
        <v>5</v>
      </c>
      <c r="H9" s="880"/>
    </row>
    <row r="10" spans="1:8" ht="15.75" customHeight="1" thickBot="1" x14ac:dyDescent="0.3">
      <c r="A10" s="698" t="s">
        <v>21</v>
      </c>
      <c r="B10" s="514" t="s">
        <v>23</v>
      </c>
      <c r="C10" s="515" t="s">
        <v>24</v>
      </c>
      <c r="D10" s="516">
        <v>1143911.04</v>
      </c>
      <c r="E10" s="517">
        <v>10</v>
      </c>
      <c r="F10" s="516">
        <v>285977.76</v>
      </c>
      <c r="G10" s="518" t="s">
        <v>25</v>
      </c>
      <c r="H10" s="871">
        <v>30</v>
      </c>
    </row>
    <row r="11" spans="1:8" ht="15.75" thickBot="1" x14ac:dyDescent="0.3">
      <c r="A11" s="699"/>
      <c r="B11" s="514" t="s">
        <v>450</v>
      </c>
      <c r="C11" s="515" t="s">
        <v>451</v>
      </c>
      <c r="D11" s="516">
        <v>947999.04</v>
      </c>
      <c r="E11" s="517">
        <v>10</v>
      </c>
      <c r="F11" s="516">
        <v>236999.76</v>
      </c>
      <c r="G11" s="518" t="s">
        <v>25</v>
      </c>
      <c r="H11" s="872"/>
    </row>
    <row r="12" spans="1:8" ht="15.75" thickBot="1" x14ac:dyDescent="0.3">
      <c r="A12" s="699"/>
      <c r="B12" s="514" t="s">
        <v>56</v>
      </c>
      <c r="C12" s="515" t="s">
        <v>63</v>
      </c>
      <c r="D12" s="516">
        <v>2091910.08</v>
      </c>
      <c r="E12" s="517">
        <v>10</v>
      </c>
      <c r="F12" s="516">
        <v>522977.52</v>
      </c>
      <c r="G12" s="518" t="s">
        <v>25</v>
      </c>
      <c r="H12" s="872"/>
    </row>
    <row r="13" spans="1:8" ht="15.75" thickBot="1" x14ac:dyDescent="0.3">
      <c r="A13" s="699"/>
      <c r="B13" s="514" t="s">
        <v>107</v>
      </c>
      <c r="C13" s="515" t="s">
        <v>452</v>
      </c>
      <c r="D13" s="516">
        <v>536532.96</v>
      </c>
      <c r="E13" s="517">
        <v>5</v>
      </c>
      <c r="F13" s="516">
        <v>134133.24</v>
      </c>
      <c r="G13" s="518" t="s">
        <v>25</v>
      </c>
      <c r="H13" s="872"/>
    </row>
    <row r="14" spans="1:8" ht="15.75" thickBot="1" x14ac:dyDescent="0.3">
      <c r="A14" s="700"/>
      <c r="B14" s="514" t="s">
        <v>411</v>
      </c>
      <c r="C14" s="515" t="s">
        <v>412</v>
      </c>
      <c r="D14" s="516">
        <v>18656</v>
      </c>
      <c r="E14" s="517">
        <v>5</v>
      </c>
      <c r="F14" s="516">
        <v>4664</v>
      </c>
      <c r="G14" s="518" t="s">
        <v>25</v>
      </c>
      <c r="H14" s="874"/>
    </row>
    <row r="15" spans="1:8" ht="53.25" customHeight="1" thickBot="1" x14ac:dyDescent="0.3">
      <c r="A15" s="701" t="s">
        <v>15</v>
      </c>
      <c r="B15" s="519" t="s">
        <v>455</v>
      </c>
      <c r="C15" s="519" t="s">
        <v>490</v>
      </c>
      <c r="D15" s="520" t="s">
        <v>469</v>
      </c>
      <c r="E15" s="521">
        <v>2</v>
      </c>
      <c r="F15" s="520" t="s">
        <v>25</v>
      </c>
      <c r="G15" s="520" t="s">
        <v>25</v>
      </c>
      <c r="H15" s="881">
        <v>26</v>
      </c>
    </row>
    <row r="16" spans="1:8" ht="66" customHeight="1" thickBot="1" x14ac:dyDescent="0.3">
      <c r="A16" s="701" t="s">
        <v>15</v>
      </c>
      <c r="B16" s="519" t="s">
        <v>590</v>
      </c>
      <c r="C16" s="519" t="s">
        <v>491</v>
      </c>
      <c r="D16" s="520" t="s">
        <v>469</v>
      </c>
      <c r="E16" s="521">
        <v>2</v>
      </c>
      <c r="F16" s="520" t="s">
        <v>25</v>
      </c>
      <c r="G16" s="520" t="s">
        <v>25</v>
      </c>
      <c r="H16" s="872"/>
    </row>
    <row r="17" spans="1:8" ht="27" thickBot="1" x14ac:dyDescent="0.3">
      <c r="A17" s="701" t="s">
        <v>15</v>
      </c>
      <c r="B17" s="519" t="s">
        <v>591</v>
      </c>
      <c r="C17" s="522" t="s">
        <v>492</v>
      </c>
      <c r="D17" s="520" t="s">
        <v>469</v>
      </c>
      <c r="E17" s="521">
        <v>2</v>
      </c>
      <c r="F17" s="520" t="s">
        <v>25</v>
      </c>
      <c r="G17" s="520" t="s">
        <v>25</v>
      </c>
      <c r="H17" s="872"/>
    </row>
    <row r="18" spans="1:8" ht="27" thickBot="1" x14ac:dyDescent="0.3">
      <c r="A18" s="701" t="s">
        <v>15</v>
      </c>
      <c r="B18" s="519" t="s">
        <v>592</v>
      </c>
      <c r="C18" s="519" t="s">
        <v>493</v>
      </c>
      <c r="D18" s="520" t="s">
        <v>469</v>
      </c>
      <c r="E18" s="521">
        <v>2</v>
      </c>
      <c r="F18" s="520" t="s">
        <v>25</v>
      </c>
      <c r="G18" s="520" t="s">
        <v>25</v>
      </c>
      <c r="H18" s="872"/>
    </row>
    <row r="19" spans="1:8" ht="27" thickBot="1" x14ac:dyDescent="0.3">
      <c r="A19" s="701" t="s">
        <v>15</v>
      </c>
      <c r="B19" s="519" t="s">
        <v>494</v>
      </c>
      <c r="C19" s="519" t="s">
        <v>495</v>
      </c>
      <c r="D19" s="520" t="s">
        <v>149</v>
      </c>
      <c r="E19" s="521">
        <v>2</v>
      </c>
      <c r="F19" s="520" t="s">
        <v>25</v>
      </c>
      <c r="G19" s="520" t="s">
        <v>25</v>
      </c>
      <c r="H19" s="872"/>
    </row>
    <row r="20" spans="1:8" ht="27" thickBot="1" x14ac:dyDescent="0.3">
      <c r="A20" s="701" t="s">
        <v>15</v>
      </c>
      <c r="B20" s="519" t="s">
        <v>496</v>
      </c>
      <c r="C20" s="519" t="s">
        <v>497</v>
      </c>
      <c r="D20" s="520" t="s">
        <v>469</v>
      </c>
      <c r="E20" s="521">
        <v>2</v>
      </c>
      <c r="F20" s="520" t="s">
        <v>25</v>
      </c>
      <c r="G20" s="520" t="s">
        <v>25</v>
      </c>
      <c r="H20" s="872"/>
    </row>
    <row r="21" spans="1:8" ht="0.75" customHeight="1" thickBot="1" x14ac:dyDescent="0.3">
      <c r="A21" s="701" t="s">
        <v>15</v>
      </c>
      <c r="B21" s="519"/>
      <c r="C21" s="522" t="s">
        <v>498</v>
      </c>
      <c r="D21" s="520" t="s">
        <v>469</v>
      </c>
      <c r="E21" s="521">
        <v>2</v>
      </c>
      <c r="F21" s="520" t="s">
        <v>25</v>
      </c>
      <c r="G21" s="520" t="s">
        <v>25</v>
      </c>
      <c r="H21" s="872"/>
    </row>
    <row r="22" spans="1:8" ht="15.75" hidden="1" customHeight="1" thickBot="1" x14ac:dyDescent="0.3">
      <c r="A22" s="701" t="s">
        <v>15</v>
      </c>
      <c r="B22" s="519"/>
      <c r="C22" s="522" t="s">
        <v>499</v>
      </c>
      <c r="D22" s="520" t="s">
        <v>469</v>
      </c>
      <c r="E22" s="521">
        <v>2</v>
      </c>
      <c r="F22" s="520" t="s">
        <v>25</v>
      </c>
      <c r="G22" s="520" t="s">
        <v>25</v>
      </c>
      <c r="H22" s="872"/>
    </row>
    <row r="23" spans="1:8" ht="15.75" hidden="1" customHeight="1" thickBot="1" x14ac:dyDescent="0.3">
      <c r="A23" s="701" t="s">
        <v>15</v>
      </c>
      <c r="B23" s="519"/>
      <c r="C23" s="522" t="s">
        <v>500</v>
      </c>
      <c r="D23" s="520" t="s">
        <v>469</v>
      </c>
      <c r="E23" s="521">
        <v>2</v>
      </c>
      <c r="F23" s="520" t="s">
        <v>25</v>
      </c>
      <c r="G23" s="520" t="s">
        <v>25</v>
      </c>
      <c r="H23" s="872"/>
    </row>
    <row r="24" spans="1:8" ht="15.75" hidden="1" customHeight="1" thickBot="1" x14ac:dyDescent="0.3">
      <c r="A24" s="701" t="s">
        <v>15</v>
      </c>
      <c r="B24" s="519"/>
      <c r="C24" s="522" t="s">
        <v>501</v>
      </c>
      <c r="D24" s="520" t="s">
        <v>469</v>
      </c>
      <c r="E24" s="521">
        <v>2</v>
      </c>
      <c r="F24" s="520" t="s">
        <v>25</v>
      </c>
      <c r="G24" s="520" t="s">
        <v>25</v>
      </c>
      <c r="H24" s="872"/>
    </row>
    <row r="25" spans="1:8" ht="27" thickBot="1" x14ac:dyDescent="0.3">
      <c r="A25" s="701" t="s">
        <v>15</v>
      </c>
      <c r="B25" s="519" t="s">
        <v>590</v>
      </c>
      <c r="C25" s="522" t="s">
        <v>502</v>
      </c>
      <c r="D25" s="520" t="s">
        <v>305</v>
      </c>
      <c r="E25" s="521">
        <v>2</v>
      </c>
      <c r="F25" s="520" t="s">
        <v>25</v>
      </c>
      <c r="G25" s="520" t="s">
        <v>25</v>
      </c>
      <c r="H25" s="872"/>
    </row>
    <row r="26" spans="1:8" ht="27" thickBot="1" x14ac:dyDescent="0.3">
      <c r="A26" s="701" t="s">
        <v>15</v>
      </c>
      <c r="B26" s="519" t="s">
        <v>461</v>
      </c>
      <c r="C26" s="522" t="s">
        <v>462</v>
      </c>
      <c r="D26" s="520" t="s">
        <v>149</v>
      </c>
      <c r="E26" s="521">
        <v>2</v>
      </c>
      <c r="F26" s="520" t="s">
        <v>25</v>
      </c>
      <c r="G26" s="520" t="s">
        <v>25</v>
      </c>
      <c r="H26" s="872"/>
    </row>
    <row r="27" spans="1:8" ht="52.5" thickBot="1" x14ac:dyDescent="0.3">
      <c r="A27" s="701" t="s">
        <v>15</v>
      </c>
      <c r="B27" s="519" t="s">
        <v>503</v>
      </c>
      <c r="C27" s="519" t="s">
        <v>504</v>
      </c>
      <c r="D27" s="520" t="s">
        <v>469</v>
      </c>
      <c r="E27" s="521">
        <v>2</v>
      </c>
      <c r="F27" s="520" t="s">
        <v>25</v>
      </c>
      <c r="G27" s="520" t="s">
        <v>25</v>
      </c>
      <c r="H27" s="873"/>
    </row>
    <row r="28" spans="1:8" ht="27" thickBot="1" x14ac:dyDescent="0.3">
      <c r="A28" s="523" t="s">
        <v>29</v>
      </c>
      <c r="B28" s="524" t="s">
        <v>472</v>
      </c>
      <c r="C28" s="524" t="s">
        <v>505</v>
      </c>
      <c r="D28" s="525" t="s">
        <v>506</v>
      </c>
      <c r="E28" s="526">
        <v>2</v>
      </c>
      <c r="F28" s="527">
        <v>3</v>
      </c>
      <c r="G28" s="527" t="s">
        <v>25</v>
      </c>
      <c r="H28" s="871">
        <v>8</v>
      </c>
    </row>
    <row r="29" spans="1:8" ht="39.75" thickBot="1" x14ac:dyDescent="0.3">
      <c r="A29" s="528" t="s">
        <v>29</v>
      </c>
      <c r="B29" s="524" t="s">
        <v>474</v>
      </c>
      <c r="C29" s="529" t="s">
        <v>475</v>
      </c>
      <c r="D29" s="530" t="s">
        <v>506</v>
      </c>
      <c r="E29" s="526">
        <v>3</v>
      </c>
      <c r="F29" s="527">
        <v>1</v>
      </c>
      <c r="G29" s="527" t="s">
        <v>25</v>
      </c>
      <c r="H29" s="872"/>
    </row>
    <row r="30" spans="1:8" ht="15.75" thickBot="1" x14ac:dyDescent="0.3">
      <c r="A30" s="528" t="s">
        <v>29</v>
      </c>
      <c r="B30" s="524" t="s">
        <v>57</v>
      </c>
      <c r="C30" s="529" t="s">
        <v>49</v>
      </c>
      <c r="D30" s="531" t="s">
        <v>469</v>
      </c>
      <c r="E30" s="526">
        <v>3</v>
      </c>
      <c r="F30" s="527" t="s">
        <v>25</v>
      </c>
      <c r="G30" s="527" t="s">
        <v>25</v>
      </c>
      <c r="H30" s="873"/>
    </row>
    <row r="31" spans="1:8" ht="46.5" customHeight="1" thickBot="1" x14ac:dyDescent="0.3">
      <c r="A31" s="532" t="s">
        <v>26</v>
      </c>
      <c r="B31" s="533" t="s">
        <v>120</v>
      </c>
      <c r="C31" s="533" t="s">
        <v>476</v>
      </c>
      <c r="D31" s="534" t="s">
        <v>305</v>
      </c>
      <c r="E31" s="535">
        <v>2</v>
      </c>
      <c r="F31" s="534">
        <v>3</v>
      </c>
      <c r="G31" s="534" t="s">
        <v>25</v>
      </c>
      <c r="H31" s="871">
        <v>13</v>
      </c>
    </row>
    <row r="32" spans="1:8" ht="27" thickBot="1" x14ac:dyDescent="0.3">
      <c r="A32" s="532" t="s">
        <v>26</v>
      </c>
      <c r="B32" s="533" t="s">
        <v>507</v>
      </c>
      <c r="C32" s="533" t="s">
        <v>508</v>
      </c>
      <c r="D32" s="534" t="s">
        <v>469</v>
      </c>
      <c r="E32" s="535">
        <v>2</v>
      </c>
      <c r="F32" s="534">
        <v>3</v>
      </c>
      <c r="G32" s="534" t="s">
        <v>25</v>
      </c>
      <c r="H32" s="872"/>
    </row>
    <row r="33" spans="1:8" ht="39.75" thickBot="1" x14ac:dyDescent="0.3">
      <c r="A33" s="532" t="s">
        <v>26</v>
      </c>
      <c r="B33" s="533" t="s">
        <v>27</v>
      </c>
      <c r="C33" s="533" t="s">
        <v>477</v>
      </c>
      <c r="D33" s="534" t="s">
        <v>469</v>
      </c>
      <c r="E33" s="535">
        <v>2</v>
      </c>
      <c r="F33" s="534" t="s">
        <v>25</v>
      </c>
      <c r="G33" s="534" t="s">
        <v>25</v>
      </c>
      <c r="H33" s="872"/>
    </row>
    <row r="34" spans="1:8" ht="54.75" customHeight="1" thickBot="1" x14ac:dyDescent="0.3">
      <c r="A34" s="532" t="s">
        <v>26</v>
      </c>
      <c r="B34" s="533" t="s">
        <v>478</v>
      </c>
      <c r="C34" s="533" t="s">
        <v>479</v>
      </c>
      <c r="D34" s="534" t="s">
        <v>469</v>
      </c>
      <c r="E34" s="535">
        <v>2</v>
      </c>
      <c r="F34" s="534" t="s">
        <v>25</v>
      </c>
      <c r="G34" s="534" t="s">
        <v>25</v>
      </c>
      <c r="H34" s="872"/>
    </row>
    <row r="35" spans="1:8" ht="27" thickBot="1" x14ac:dyDescent="0.3">
      <c r="A35" s="532" t="s">
        <v>26</v>
      </c>
      <c r="B35" s="533" t="s">
        <v>83</v>
      </c>
      <c r="C35" s="533" t="s">
        <v>65</v>
      </c>
      <c r="D35" s="534" t="s">
        <v>469</v>
      </c>
      <c r="E35" s="535">
        <v>2</v>
      </c>
      <c r="F35" s="534" t="s">
        <v>25</v>
      </c>
      <c r="G35" s="534" t="s">
        <v>25</v>
      </c>
      <c r="H35" s="872"/>
    </row>
    <row r="36" spans="1:8" ht="27" thickBot="1" x14ac:dyDescent="0.3">
      <c r="A36" s="532" t="s">
        <v>26</v>
      </c>
      <c r="B36" s="533" t="s">
        <v>43</v>
      </c>
      <c r="C36" s="533" t="s">
        <v>118</v>
      </c>
      <c r="D36" s="534" t="s">
        <v>469</v>
      </c>
      <c r="E36" s="535">
        <v>3</v>
      </c>
      <c r="F36" s="534" t="s">
        <v>25</v>
      </c>
      <c r="G36" s="534" t="s">
        <v>25</v>
      </c>
      <c r="H36" s="874"/>
    </row>
    <row r="37" spans="1:8" ht="39.75" thickBot="1" x14ac:dyDescent="0.3">
      <c r="A37" s="536" t="s">
        <v>57</v>
      </c>
      <c r="B37" s="537" t="s">
        <v>87</v>
      </c>
      <c r="C37" s="537" t="s">
        <v>480</v>
      </c>
      <c r="D37" s="538" t="s">
        <v>469</v>
      </c>
      <c r="E37" s="539">
        <v>5</v>
      </c>
      <c r="F37" s="538">
        <v>1</v>
      </c>
      <c r="G37" s="538" t="s">
        <v>25</v>
      </c>
      <c r="H37" s="540">
        <v>5</v>
      </c>
    </row>
    <row r="38" spans="1:8" ht="27" thickBot="1" x14ac:dyDescent="0.3">
      <c r="A38" s="541" t="s">
        <v>30</v>
      </c>
      <c r="B38" s="542" t="s">
        <v>31</v>
      </c>
      <c r="C38" s="542" t="s">
        <v>509</v>
      </c>
      <c r="D38" s="543" t="s">
        <v>510</v>
      </c>
      <c r="E38" s="544">
        <v>5</v>
      </c>
      <c r="F38" s="543" t="s">
        <v>25</v>
      </c>
      <c r="G38" s="543" t="s">
        <v>25</v>
      </c>
      <c r="H38" s="871">
        <v>7</v>
      </c>
    </row>
    <row r="39" spans="1:8" ht="27" thickBot="1" x14ac:dyDescent="0.3">
      <c r="A39" s="541" t="s">
        <v>30</v>
      </c>
      <c r="B39" s="542" t="s">
        <v>111</v>
      </c>
      <c r="C39" s="545" t="s">
        <v>511</v>
      </c>
      <c r="D39" s="543" t="s">
        <v>149</v>
      </c>
      <c r="E39" s="544">
        <v>2</v>
      </c>
      <c r="F39" s="543" t="s">
        <v>25</v>
      </c>
      <c r="G39" s="543" t="s">
        <v>25</v>
      </c>
      <c r="H39" s="874"/>
    </row>
    <row r="40" spans="1:8" ht="27" thickBot="1" x14ac:dyDescent="0.3">
      <c r="A40" s="546" t="s">
        <v>4</v>
      </c>
      <c r="B40" s="547" t="s">
        <v>116</v>
      </c>
      <c r="C40" s="548" t="s">
        <v>115</v>
      </c>
      <c r="D40" s="549" t="s">
        <v>469</v>
      </c>
      <c r="E40" s="550">
        <v>5</v>
      </c>
      <c r="F40" s="549" t="s">
        <v>25</v>
      </c>
      <c r="G40" s="549" t="s">
        <v>25</v>
      </c>
      <c r="H40" s="540">
        <v>5</v>
      </c>
    </row>
    <row r="41" spans="1:8" ht="39.75" thickBot="1" x14ac:dyDescent="0.3">
      <c r="A41" s="551" t="s">
        <v>32</v>
      </c>
      <c r="B41" s="552" t="s">
        <v>481</v>
      </c>
      <c r="C41" s="552" t="s">
        <v>482</v>
      </c>
      <c r="D41" s="553" t="s">
        <v>469</v>
      </c>
      <c r="E41" s="554">
        <v>2</v>
      </c>
      <c r="F41" s="553" t="s">
        <v>25</v>
      </c>
      <c r="G41" s="553" t="s">
        <v>25</v>
      </c>
      <c r="H41" s="540">
        <v>2</v>
      </c>
    </row>
    <row r="42" spans="1:8" ht="39.75" thickBot="1" x14ac:dyDescent="0.3">
      <c r="A42" s="555" t="s">
        <v>34</v>
      </c>
      <c r="B42" s="519" t="s">
        <v>35</v>
      </c>
      <c r="C42" s="522" t="s">
        <v>93</v>
      </c>
      <c r="D42" s="520" t="s">
        <v>512</v>
      </c>
      <c r="E42" s="521">
        <v>3</v>
      </c>
      <c r="F42" s="520" t="s">
        <v>25</v>
      </c>
      <c r="G42" s="520" t="s">
        <v>25</v>
      </c>
      <c r="H42" s="556"/>
    </row>
    <row r="43" spans="1:8" ht="39.75" thickBot="1" x14ac:dyDescent="0.3">
      <c r="A43" s="555" t="s">
        <v>34</v>
      </c>
      <c r="B43" s="519" t="s">
        <v>86</v>
      </c>
      <c r="C43" s="522" t="s">
        <v>41</v>
      </c>
      <c r="D43" s="520" t="s">
        <v>296</v>
      </c>
      <c r="E43" s="521">
        <v>3</v>
      </c>
      <c r="F43" s="520" t="s">
        <v>25</v>
      </c>
      <c r="G43" s="520" t="s">
        <v>25</v>
      </c>
      <c r="H43" s="556"/>
    </row>
    <row r="44" spans="1:8" ht="39.75" thickBot="1" x14ac:dyDescent="0.3">
      <c r="A44" s="555" t="s">
        <v>34</v>
      </c>
      <c r="B44" s="519" t="s">
        <v>37</v>
      </c>
      <c r="C44" s="522" t="s">
        <v>513</v>
      </c>
      <c r="D44" s="520" t="s">
        <v>469</v>
      </c>
      <c r="E44" s="521">
        <v>3</v>
      </c>
      <c r="F44" s="520" t="s">
        <v>25</v>
      </c>
      <c r="G44" s="520" t="s">
        <v>25</v>
      </c>
      <c r="H44" s="540">
        <v>9</v>
      </c>
    </row>
    <row r="45" spans="1:8" ht="16.5" thickBot="1" x14ac:dyDescent="0.3">
      <c r="A45" s="557"/>
      <c r="B45" s="558"/>
      <c r="C45" s="558"/>
      <c r="D45" s="559"/>
      <c r="E45" s="560">
        <v>100</v>
      </c>
      <c r="F45" s="561"/>
      <c r="G45" s="561"/>
      <c r="H45" s="562">
        <v>100</v>
      </c>
    </row>
    <row r="46" spans="1:8" x14ac:dyDescent="0.25">
      <c r="A46" s="266"/>
      <c r="B46" s="266"/>
      <c r="C46" s="266"/>
      <c r="D46" s="276"/>
      <c r="E46" s="276"/>
      <c r="F46" s="276"/>
      <c r="G46" s="276"/>
      <c r="H46" s="276"/>
    </row>
    <row r="48" spans="1:8" x14ac:dyDescent="0.25">
      <c r="A48" s="502" t="s">
        <v>514</v>
      </c>
      <c r="B48" s="435"/>
      <c r="C48" s="502" t="s">
        <v>515</v>
      </c>
    </row>
    <row r="49" spans="1:3" x14ac:dyDescent="0.25">
      <c r="A49" s="435"/>
      <c r="B49" s="435"/>
      <c r="C49" s="435"/>
    </row>
    <row r="50" spans="1:3" x14ac:dyDescent="0.25">
      <c r="A50" s="435"/>
      <c r="B50" s="435"/>
      <c r="C50" s="435"/>
    </row>
    <row r="51" spans="1:3" x14ac:dyDescent="0.25">
      <c r="A51" s="500"/>
      <c r="B51" s="435"/>
      <c r="C51" s="500"/>
    </row>
    <row r="52" spans="1:3" x14ac:dyDescent="0.25">
      <c r="A52" s="461" t="s">
        <v>488</v>
      </c>
      <c r="B52" s="435"/>
      <c r="C52" s="461" t="s">
        <v>516</v>
      </c>
    </row>
    <row r="53" spans="1:3" x14ac:dyDescent="0.25">
      <c r="A53" s="461" t="s">
        <v>142</v>
      </c>
      <c r="B53" s="435"/>
      <c r="C53" s="461" t="s">
        <v>142</v>
      </c>
    </row>
    <row r="54" spans="1:3" x14ac:dyDescent="0.25">
      <c r="A54" s="435"/>
      <c r="B54" s="435"/>
      <c r="C54" s="435"/>
    </row>
    <row r="55" spans="1:3" x14ac:dyDescent="0.25">
      <c r="A55" s="500"/>
      <c r="B55" s="435"/>
      <c r="C55" s="500"/>
    </row>
    <row r="56" spans="1:3" x14ac:dyDescent="0.25">
      <c r="A56" s="461" t="s">
        <v>143</v>
      </c>
      <c r="B56" s="435"/>
      <c r="C56" s="461" t="s">
        <v>143</v>
      </c>
    </row>
    <row r="57" spans="1:3" x14ac:dyDescent="0.25">
      <c r="A57" s="461"/>
      <c r="B57" s="435"/>
      <c r="C57" s="461"/>
    </row>
    <row r="58" spans="1:3" x14ac:dyDescent="0.25">
      <c r="A58" s="435"/>
      <c r="B58" s="435"/>
      <c r="C58" s="435"/>
    </row>
    <row r="59" spans="1:3" x14ac:dyDescent="0.25">
      <c r="A59" s="818" t="s">
        <v>517</v>
      </c>
      <c r="B59" s="818"/>
      <c r="C59" s="435"/>
    </row>
    <row r="62" spans="1:3" x14ac:dyDescent="0.25">
      <c r="A62" s="501" t="s">
        <v>349</v>
      </c>
      <c r="B62" t="s">
        <v>518</v>
      </c>
    </row>
    <row r="63" spans="1:3" x14ac:dyDescent="0.25">
      <c r="A63" s="240" t="s">
        <v>212</v>
      </c>
    </row>
    <row r="64" spans="1:3" x14ac:dyDescent="0.25">
      <c r="A64" s="240" t="s">
        <v>142</v>
      </c>
    </row>
    <row r="67" spans="1:1" x14ac:dyDescent="0.25">
      <c r="A67" s="240" t="s">
        <v>143</v>
      </c>
    </row>
  </sheetData>
  <mergeCells count="16">
    <mergeCell ref="H28:H30"/>
    <mergeCell ref="H31:H36"/>
    <mergeCell ref="H38:H39"/>
    <mergeCell ref="A59:B59"/>
    <mergeCell ref="D7:E7"/>
    <mergeCell ref="F7:G7"/>
    <mergeCell ref="G9:H9"/>
    <mergeCell ref="H10:H14"/>
    <mergeCell ref="H15:H27"/>
    <mergeCell ref="D6:E6"/>
    <mergeCell ref="F6:G6"/>
    <mergeCell ref="A1:G2"/>
    <mergeCell ref="D3:E3"/>
    <mergeCell ref="F3:G3"/>
    <mergeCell ref="A5:B5"/>
    <mergeCell ref="D5:G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C99FF"/>
  </sheetPr>
  <dimension ref="A1:H59"/>
  <sheetViews>
    <sheetView topLeftCell="A4" workbookViewId="0">
      <selection activeCell="D16" sqref="D16"/>
    </sheetView>
  </sheetViews>
  <sheetFormatPr defaultRowHeight="15" x14ac:dyDescent="0.25"/>
  <cols>
    <col min="1" max="1" width="21.85546875" customWidth="1"/>
    <col min="2" max="2" width="18.42578125" customWidth="1"/>
    <col min="3" max="3" width="36.5703125" customWidth="1"/>
    <col min="4" max="4" width="14.7109375" customWidth="1"/>
    <col min="5" max="5" width="13.28515625" customWidth="1"/>
    <col min="6" max="6" width="17.140625" customWidth="1"/>
  </cols>
  <sheetData>
    <row r="1" spans="1:8" x14ac:dyDescent="0.25">
      <c r="A1" s="882" t="s">
        <v>6</v>
      </c>
      <c r="B1" s="882"/>
      <c r="C1" s="882"/>
      <c r="D1" s="882"/>
      <c r="E1" s="882"/>
      <c r="F1" s="882"/>
      <c r="G1" s="882"/>
      <c r="H1" s="494"/>
    </row>
    <row r="2" spans="1:8" x14ac:dyDescent="0.25">
      <c r="A2" s="882"/>
      <c r="B2" s="882"/>
      <c r="C2" s="882"/>
      <c r="D2" s="882"/>
      <c r="E2" s="882"/>
      <c r="F2" s="882"/>
      <c r="G2" s="882"/>
      <c r="H2" s="494"/>
    </row>
    <row r="3" spans="1:8" x14ac:dyDescent="0.25">
      <c r="A3" s="391" t="s">
        <v>7</v>
      </c>
      <c r="B3" s="392">
        <v>2021</v>
      </c>
      <c r="C3" s="412" t="s">
        <v>8</v>
      </c>
      <c r="D3" s="804" t="s">
        <v>9</v>
      </c>
      <c r="E3" s="805"/>
      <c r="F3" s="806">
        <v>1</v>
      </c>
      <c r="G3" s="806"/>
      <c r="H3" s="495"/>
    </row>
    <row r="4" spans="1:8" x14ac:dyDescent="0.25">
      <c r="A4" s="435"/>
      <c r="B4" s="435"/>
      <c r="C4" s="435"/>
      <c r="D4" s="436"/>
      <c r="E4" s="436"/>
      <c r="F4" s="436"/>
      <c r="G4" s="436"/>
      <c r="H4" s="494"/>
    </row>
    <row r="5" spans="1:8" x14ac:dyDescent="0.25">
      <c r="A5" s="807" t="s">
        <v>11</v>
      </c>
      <c r="B5" s="807"/>
      <c r="C5" s="375"/>
      <c r="D5" s="804" t="s">
        <v>10</v>
      </c>
      <c r="E5" s="808"/>
      <c r="F5" s="808"/>
      <c r="G5" s="805"/>
      <c r="H5" s="495"/>
    </row>
    <row r="6" spans="1:8" x14ac:dyDescent="0.25">
      <c r="A6" s="438" t="s">
        <v>12</v>
      </c>
      <c r="B6" s="439" t="s">
        <v>519</v>
      </c>
      <c r="C6" s="375"/>
      <c r="D6" s="801" t="s">
        <v>12</v>
      </c>
      <c r="E6" s="801"/>
      <c r="F6" s="802" t="s">
        <v>212</v>
      </c>
      <c r="G6" s="802"/>
      <c r="H6" s="495"/>
    </row>
    <row r="7" spans="1:8" ht="26.25" x14ac:dyDescent="0.25">
      <c r="A7" s="374" t="s">
        <v>13</v>
      </c>
      <c r="B7" s="440" t="s">
        <v>536</v>
      </c>
      <c r="C7" s="375"/>
      <c r="D7" s="794" t="s">
        <v>13</v>
      </c>
      <c r="E7" s="794"/>
      <c r="F7" s="795" t="s">
        <v>409</v>
      </c>
      <c r="G7" s="795"/>
      <c r="H7" s="495"/>
    </row>
    <row r="8" spans="1:8" x14ac:dyDescent="0.25">
      <c r="A8" s="435"/>
      <c r="B8" s="435"/>
      <c r="C8" s="435"/>
      <c r="D8" s="436"/>
      <c r="E8" s="436"/>
      <c r="F8" s="436"/>
      <c r="G8" s="436"/>
      <c r="H8" s="494"/>
    </row>
    <row r="9" spans="1:8" ht="26.25" x14ac:dyDescent="0.25">
      <c r="A9" s="437" t="s">
        <v>0</v>
      </c>
      <c r="B9" s="437" t="s">
        <v>1</v>
      </c>
      <c r="C9" s="437" t="s">
        <v>2</v>
      </c>
      <c r="D9" s="437" t="s">
        <v>124</v>
      </c>
      <c r="E9" s="437" t="s">
        <v>3</v>
      </c>
      <c r="F9" s="437" t="s">
        <v>14</v>
      </c>
      <c r="G9" s="796" t="s">
        <v>5</v>
      </c>
      <c r="H9" s="797"/>
    </row>
    <row r="10" spans="1:8" x14ac:dyDescent="0.25">
      <c r="A10" s="649" t="s">
        <v>21</v>
      </c>
      <c r="B10" s="414" t="s">
        <v>23</v>
      </c>
      <c r="C10" s="414" t="s">
        <v>24</v>
      </c>
      <c r="D10" s="417">
        <v>1143911.04</v>
      </c>
      <c r="E10" s="416">
        <v>10</v>
      </c>
      <c r="F10" s="417">
        <f>D10/4</f>
        <v>285977.76</v>
      </c>
      <c r="G10" s="385" t="s">
        <v>25</v>
      </c>
      <c r="H10" s="811">
        <f>E10+E11+E13+E14</f>
        <v>30</v>
      </c>
    </row>
    <row r="11" spans="1:8" ht="26.25" x14ac:dyDescent="0.25">
      <c r="A11" s="649" t="s">
        <v>21</v>
      </c>
      <c r="B11" s="414" t="s">
        <v>450</v>
      </c>
      <c r="C11" s="414" t="s">
        <v>451</v>
      </c>
      <c r="D11" s="417">
        <v>947999.04</v>
      </c>
      <c r="E11" s="416">
        <v>10</v>
      </c>
      <c r="F11" s="496">
        <f>D11/4</f>
        <v>236999.76</v>
      </c>
      <c r="G11" s="385" t="s">
        <v>25</v>
      </c>
      <c r="H11" s="813"/>
    </row>
    <row r="12" spans="1:8" x14ac:dyDescent="0.25">
      <c r="A12" s="649" t="s">
        <v>21</v>
      </c>
      <c r="B12" s="414" t="s">
        <v>56</v>
      </c>
      <c r="C12" s="414" t="s">
        <v>63</v>
      </c>
      <c r="D12" s="417">
        <v>2091910.08</v>
      </c>
      <c r="E12" s="416">
        <v>10</v>
      </c>
      <c r="F12" s="417">
        <f>D12/4</f>
        <v>522977.52</v>
      </c>
      <c r="G12" s="385" t="s">
        <v>25</v>
      </c>
      <c r="H12" s="813"/>
    </row>
    <row r="13" spans="1:8" x14ac:dyDescent="0.25">
      <c r="A13" s="649" t="s">
        <v>21</v>
      </c>
      <c r="B13" s="414" t="s">
        <v>107</v>
      </c>
      <c r="C13" s="414" t="s">
        <v>452</v>
      </c>
      <c r="D13" s="417">
        <v>536532.96</v>
      </c>
      <c r="E13" s="416">
        <v>5</v>
      </c>
      <c r="F13" s="417">
        <f>D13/4</f>
        <v>134133.24</v>
      </c>
      <c r="G13" s="385" t="s">
        <v>25</v>
      </c>
      <c r="H13" s="813"/>
    </row>
    <row r="14" spans="1:8" x14ac:dyDescent="0.25">
      <c r="A14" s="649" t="s">
        <v>21</v>
      </c>
      <c r="B14" s="414" t="s">
        <v>411</v>
      </c>
      <c r="C14" s="414" t="s">
        <v>412</v>
      </c>
      <c r="D14" s="417">
        <v>18656</v>
      </c>
      <c r="E14" s="416">
        <v>5</v>
      </c>
      <c r="F14" s="417">
        <f>D14/4</f>
        <v>4664</v>
      </c>
      <c r="G14" s="385" t="s">
        <v>25</v>
      </c>
      <c r="H14" s="812"/>
    </row>
    <row r="15" spans="1:8" ht="39" x14ac:dyDescent="0.25">
      <c r="A15" s="702" t="s">
        <v>15</v>
      </c>
      <c r="B15" s="381" t="s">
        <v>520</v>
      </c>
      <c r="C15" s="379" t="s">
        <v>521</v>
      </c>
      <c r="D15" s="563">
        <v>1</v>
      </c>
      <c r="E15" s="378">
        <v>10</v>
      </c>
      <c r="F15" s="383" t="s">
        <v>25</v>
      </c>
      <c r="G15" s="383" t="s">
        <v>25</v>
      </c>
      <c r="H15" s="811">
        <f>E15+E16+E17+E18+E19+E20</f>
        <v>35</v>
      </c>
    </row>
    <row r="16" spans="1:8" ht="39" x14ac:dyDescent="0.25">
      <c r="A16" s="702" t="s">
        <v>15</v>
      </c>
      <c r="B16" s="381" t="s">
        <v>522</v>
      </c>
      <c r="C16" s="376" t="s">
        <v>523</v>
      </c>
      <c r="D16" s="563">
        <v>1</v>
      </c>
      <c r="E16" s="378">
        <v>10</v>
      </c>
      <c r="F16" s="383" t="s">
        <v>25</v>
      </c>
      <c r="G16" s="383" t="s">
        <v>25</v>
      </c>
      <c r="H16" s="813"/>
    </row>
    <row r="17" spans="1:8" x14ac:dyDescent="0.25">
      <c r="A17" s="702" t="s">
        <v>15</v>
      </c>
      <c r="B17" s="376" t="s">
        <v>524</v>
      </c>
      <c r="C17" s="376" t="s">
        <v>525</v>
      </c>
      <c r="D17" s="563">
        <v>1</v>
      </c>
      <c r="E17" s="378">
        <v>5</v>
      </c>
      <c r="F17" s="383" t="s">
        <v>25</v>
      </c>
      <c r="G17" s="383" t="s">
        <v>25</v>
      </c>
      <c r="H17" s="813"/>
    </row>
    <row r="18" spans="1:8" ht="26.25" x14ac:dyDescent="0.25">
      <c r="A18" s="702" t="s">
        <v>15</v>
      </c>
      <c r="B18" s="376" t="s">
        <v>461</v>
      </c>
      <c r="C18" s="376" t="s">
        <v>462</v>
      </c>
      <c r="D18" s="563">
        <v>1</v>
      </c>
      <c r="E18" s="378">
        <v>3</v>
      </c>
      <c r="F18" s="383" t="s">
        <v>25</v>
      </c>
      <c r="G18" s="383" t="s">
        <v>25</v>
      </c>
      <c r="H18" s="813"/>
    </row>
    <row r="19" spans="1:8" ht="39" x14ac:dyDescent="0.25">
      <c r="A19" s="702" t="s">
        <v>15</v>
      </c>
      <c r="B19" s="376" t="s">
        <v>463</v>
      </c>
      <c r="C19" s="376" t="s">
        <v>464</v>
      </c>
      <c r="D19" s="564">
        <v>94</v>
      </c>
      <c r="E19" s="378">
        <v>3</v>
      </c>
      <c r="F19" s="383">
        <v>24</v>
      </c>
      <c r="G19" s="383" t="s">
        <v>25</v>
      </c>
      <c r="H19" s="813"/>
    </row>
    <row r="20" spans="1:8" ht="26.25" x14ac:dyDescent="0.25">
      <c r="A20" s="702" t="s">
        <v>15</v>
      </c>
      <c r="B20" s="376" t="s">
        <v>526</v>
      </c>
      <c r="C20" s="376" t="s">
        <v>527</v>
      </c>
      <c r="D20" s="563">
        <v>1</v>
      </c>
      <c r="E20" s="378">
        <v>4</v>
      </c>
      <c r="F20" s="383">
        <f>D20/4</f>
        <v>0.25</v>
      </c>
      <c r="G20" s="383" t="s">
        <v>25</v>
      </c>
      <c r="H20" s="813"/>
    </row>
    <row r="21" spans="1:8" ht="39" x14ac:dyDescent="0.25">
      <c r="A21" s="703" t="s">
        <v>29</v>
      </c>
      <c r="B21" s="447" t="s">
        <v>528</v>
      </c>
      <c r="C21" s="565" t="s">
        <v>473</v>
      </c>
      <c r="D21" s="566">
        <v>1</v>
      </c>
      <c r="E21" s="449">
        <v>1</v>
      </c>
      <c r="F21" s="451">
        <v>3</v>
      </c>
      <c r="G21" s="451" t="s">
        <v>25</v>
      </c>
      <c r="H21" s="811">
        <f>E21+E22+E23</f>
        <v>3</v>
      </c>
    </row>
    <row r="22" spans="1:8" ht="39" x14ac:dyDescent="0.25">
      <c r="A22" s="703" t="s">
        <v>29</v>
      </c>
      <c r="B22" s="447" t="s">
        <v>474</v>
      </c>
      <c r="C22" s="446" t="s">
        <v>475</v>
      </c>
      <c r="D22" s="566">
        <v>1</v>
      </c>
      <c r="E22" s="449">
        <v>1</v>
      </c>
      <c r="F22" s="451">
        <v>1</v>
      </c>
      <c r="G22" s="451" t="s">
        <v>25</v>
      </c>
      <c r="H22" s="813"/>
    </row>
    <row r="23" spans="1:8" x14ac:dyDescent="0.25">
      <c r="A23" s="703" t="s">
        <v>29</v>
      </c>
      <c r="B23" s="446" t="s">
        <v>57</v>
      </c>
      <c r="C23" s="446" t="s">
        <v>49</v>
      </c>
      <c r="D23" s="448">
        <v>2</v>
      </c>
      <c r="E23" s="449">
        <v>1</v>
      </c>
      <c r="F23" s="451" t="s">
        <v>25</v>
      </c>
      <c r="G23" s="451" t="s">
        <v>25</v>
      </c>
      <c r="H23" s="813"/>
    </row>
    <row r="24" spans="1:8" ht="26.25" x14ac:dyDescent="0.25">
      <c r="A24" s="703" t="s">
        <v>29</v>
      </c>
      <c r="B24" s="452" t="s">
        <v>120</v>
      </c>
      <c r="C24" s="452" t="s">
        <v>476</v>
      </c>
      <c r="D24" s="567">
        <v>12</v>
      </c>
      <c r="E24" s="453">
        <v>2</v>
      </c>
      <c r="F24" s="567">
        <v>3</v>
      </c>
      <c r="G24" s="567" t="s">
        <v>25</v>
      </c>
      <c r="H24" s="813"/>
    </row>
    <row r="25" spans="1:8" ht="39" x14ac:dyDescent="0.25">
      <c r="A25" s="568" t="s">
        <v>26</v>
      </c>
      <c r="B25" s="452" t="s">
        <v>128</v>
      </c>
      <c r="C25" s="452" t="s">
        <v>122</v>
      </c>
      <c r="D25" s="567">
        <v>12</v>
      </c>
      <c r="E25" s="453">
        <v>2</v>
      </c>
      <c r="F25" s="567">
        <v>3</v>
      </c>
      <c r="G25" s="567" t="s">
        <v>25</v>
      </c>
      <c r="H25" s="811">
        <f>E24+E25+E26+E27+E28+E29</f>
        <v>13</v>
      </c>
    </row>
    <row r="26" spans="1:8" ht="39" x14ac:dyDescent="0.25">
      <c r="A26" s="568" t="s">
        <v>26</v>
      </c>
      <c r="B26" s="452" t="s">
        <v>27</v>
      </c>
      <c r="C26" s="452" t="s">
        <v>477</v>
      </c>
      <c r="D26" s="567">
        <v>35</v>
      </c>
      <c r="E26" s="453">
        <v>2</v>
      </c>
      <c r="F26" s="567">
        <v>9</v>
      </c>
      <c r="G26" s="567" t="s">
        <v>25</v>
      </c>
      <c r="H26" s="813"/>
    </row>
    <row r="27" spans="1:8" ht="39" x14ac:dyDescent="0.25">
      <c r="A27" s="568" t="s">
        <v>26</v>
      </c>
      <c r="B27" s="452" t="s">
        <v>478</v>
      </c>
      <c r="C27" s="452" t="s">
        <v>479</v>
      </c>
      <c r="D27" s="567">
        <v>100</v>
      </c>
      <c r="E27" s="453">
        <v>2</v>
      </c>
      <c r="F27" s="567" t="s">
        <v>25</v>
      </c>
      <c r="G27" s="567" t="s">
        <v>25</v>
      </c>
      <c r="H27" s="813"/>
    </row>
    <row r="28" spans="1:8" ht="39" x14ac:dyDescent="0.25">
      <c r="A28" s="568" t="s">
        <v>26</v>
      </c>
      <c r="B28" s="452" t="s">
        <v>83</v>
      </c>
      <c r="C28" s="452" t="s">
        <v>65</v>
      </c>
      <c r="D28" s="567">
        <v>100</v>
      </c>
      <c r="E28" s="453">
        <v>2</v>
      </c>
      <c r="F28" s="567" t="s">
        <v>25</v>
      </c>
      <c r="G28" s="567" t="s">
        <v>25</v>
      </c>
      <c r="H28" s="813"/>
    </row>
    <row r="29" spans="1:8" ht="26.25" x14ac:dyDescent="0.25">
      <c r="A29" s="568" t="s">
        <v>26</v>
      </c>
      <c r="B29" s="452" t="s">
        <v>43</v>
      </c>
      <c r="C29" s="452" t="s">
        <v>118</v>
      </c>
      <c r="D29" s="567">
        <v>100</v>
      </c>
      <c r="E29" s="453">
        <v>3</v>
      </c>
      <c r="F29" s="567" t="s">
        <v>25</v>
      </c>
      <c r="G29" s="567" t="s">
        <v>25</v>
      </c>
      <c r="H29" s="813"/>
    </row>
    <row r="30" spans="1:8" ht="51.75" x14ac:dyDescent="0.25">
      <c r="A30" s="569" t="s">
        <v>57</v>
      </c>
      <c r="B30" s="569" t="s">
        <v>529</v>
      </c>
      <c r="C30" s="569" t="s">
        <v>480</v>
      </c>
      <c r="D30" s="570">
        <v>8</v>
      </c>
      <c r="E30" s="571">
        <v>1</v>
      </c>
      <c r="F30" s="572">
        <f>D30/4</f>
        <v>2</v>
      </c>
      <c r="G30" s="572" t="s">
        <v>25</v>
      </c>
      <c r="H30" s="812"/>
    </row>
    <row r="31" spans="1:8" ht="26.25" x14ac:dyDescent="0.25">
      <c r="A31" s="704" t="s">
        <v>30</v>
      </c>
      <c r="B31" s="455" t="s">
        <v>31</v>
      </c>
      <c r="C31" s="454" t="s">
        <v>119</v>
      </c>
      <c r="D31" s="573">
        <v>100</v>
      </c>
      <c r="E31" s="456">
        <v>2</v>
      </c>
      <c r="F31" s="573" t="s">
        <v>25</v>
      </c>
      <c r="G31" s="573" t="s">
        <v>25</v>
      </c>
      <c r="H31" s="497">
        <f>E30</f>
        <v>1</v>
      </c>
    </row>
    <row r="32" spans="1:8" ht="26.25" x14ac:dyDescent="0.25">
      <c r="A32" s="704" t="s">
        <v>30</v>
      </c>
      <c r="B32" s="455" t="s">
        <v>111</v>
      </c>
      <c r="C32" s="454" t="s">
        <v>123</v>
      </c>
      <c r="D32" s="573">
        <v>100</v>
      </c>
      <c r="E32" s="456">
        <v>2</v>
      </c>
      <c r="F32" s="573" t="s">
        <v>25</v>
      </c>
      <c r="G32" s="573" t="s">
        <v>25</v>
      </c>
      <c r="H32" s="811">
        <f>E31+E32</f>
        <v>4</v>
      </c>
    </row>
    <row r="33" spans="1:8" ht="39" x14ac:dyDescent="0.25">
      <c r="A33" s="386" t="s">
        <v>4</v>
      </c>
      <c r="B33" s="387" t="s">
        <v>116</v>
      </c>
      <c r="C33" s="386" t="s">
        <v>115</v>
      </c>
      <c r="D33" s="574">
        <v>100</v>
      </c>
      <c r="E33" s="389">
        <v>3</v>
      </c>
      <c r="F33" s="574" t="s">
        <v>25</v>
      </c>
      <c r="G33" s="574" t="s">
        <v>25</v>
      </c>
      <c r="H33" s="812"/>
    </row>
    <row r="34" spans="1:8" ht="51.75" x14ac:dyDescent="0.25">
      <c r="A34" s="575" t="s">
        <v>32</v>
      </c>
      <c r="B34" s="576" t="s">
        <v>481</v>
      </c>
      <c r="C34" s="575" t="s">
        <v>482</v>
      </c>
      <c r="D34" s="577">
        <v>100</v>
      </c>
      <c r="E34" s="578">
        <v>3</v>
      </c>
      <c r="F34" s="577" t="s">
        <v>25</v>
      </c>
      <c r="G34" s="577" t="s">
        <v>25</v>
      </c>
      <c r="H34" s="482">
        <f>E33</f>
        <v>3</v>
      </c>
    </row>
    <row r="35" spans="1:8" ht="15" customHeight="1" x14ac:dyDescent="0.25">
      <c r="A35" s="702" t="s">
        <v>34</v>
      </c>
      <c r="B35" s="381" t="s">
        <v>35</v>
      </c>
      <c r="C35" s="376" t="s">
        <v>93</v>
      </c>
      <c r="D35" s="383">
        <v>100</v>
      </c>
      <c r="E35" s="378">
        <v>3</v>
      </c>
      <c r="F35" s="383" t="s">
        <v>25</v>
      </c>
      <c r="G35" s="383" t="s">
        <v>25</v>
      </c>
      <c r="H35" s="482">
        <f>E34</f>
        <v>3</v>
      </c>
    </row>
    <row r="36" spans="1:8" ht="26.25" x14ac:dyDescent="0.25">
      <c r="A36" s="702" t="s">
        <v>34</v>
      </c>
      <c r="B36" s="381" t="s">
        <v>86</v>
      </c>
      <c r="C36" s="376" t="s">
        <v>41</v>
      </c>
      <c r="D36" s="383">
        <v>100</v>
      </c>
      <c r="E36" s="378">
        <v>3</v>
      </c>
      <c r="F36" s="383" t="s">
        <v>25</v>
      </c>
      <c r="G36" s="383" t="s">
        <v>25</v>
      </c>
      <c r="H36" s="498"/>
    </row>
    <row r="37" spans="1:8" ht="26.25" x14ac:dyDescent="0.25">
      <c r="A37" s="702" t="s">
        <v>34</v>
      </c>
      <c r="B37" s="381" t="s">
        <v>37</v>
      </c>
      <c r="C37" s="376" t="s">
        <v>39</v>
      </c>
      <c r="D37" s="383">
        <v>100</v>
      </c>
      <c r="E37" s="378">
        <v>3</v>
      </c>
      <c r="F37" s="383" t="s">
        <v>25</v>
      </c>
      <c r="G37" s="383" t="s">
        <v>25</v>
      </c>
      <c r="H37" s="475"/>
    </row>
    <row r="38" spans="1:8" x14ac:dyDescent="0.25">
      <c r="A38" s="458"/>
      <c r="B38" s="458"/>
      <c r="C38" s="458"/>
      <c r="D38" s="459"/>
      <c r="E38" s="459">
        <v>100</v>
      </c>
      <c r="F38" s="460"/>
      <c r="G38" s="460"/>
      <c r="H38" s="497">
        <f>E37+E36+E35</f>
        <v>9</v>
      </c>
    </row>
    <row r="39" spans="1:8" x14ac:dyDescent="0.25">
      <c r="A39" s="435"/>
      <c r="B39" s="435"/>
      <c r="C39" s="435"/>
      <c r="D39" s="436"/>
      <c r="E39" s="436"/>
      <c r="F39" s="436"/>
      <c r="G39" s="436"/>
      <c r="H39" s="499">
        <f>H38+H35+H34+H32+H25+H21+H15+H10</f>
        <v>100</v>
      </c>
    </row>
    <row r="40" spans="1:8" ht="30" x14ac:dyDescent="0.25">
      <c r="A40" s="461" t="s">
        <v>535</v>
      </c>
      <c r="B40" s="579"/>
      <c r="C40" s="461" t="s">
        <v>530</v>
      </c>
      <c r="D40" s="436"/>
      <c r="E40" s="436"/>
      <c r="F40" s="436"/>
      <c r="G40" s="436"/>
      <c r="H40" s="494"/>
    </row>
    <row r="41" spans="1:8" x14ac:dyDescent="0.25">
      <c r="A41" s="435"/>
      <c r="B41" s="580"/>
      <c r="C41" s="435"/>
      <c r="D41" s="436"/>
      <c r="E41" s="436"/>
      <c r="F41" s="436"/>
      <c r="G41" s="436"/>
      <c r="H41" s="494"/>
    </row>
    <row r="42" spans="1:8" x14ac:dyDescent="0.25">
      <c r="A42" s="500"/>
      <c r="B42" s="580"/>
      <c r="C42" s="500"/>
      <c r="D42" s="436"/>
      <c r="E42" s="436"/>
      <c r="F42" s="436"/>
      <c r="G42" s="436"/>
      <c r="H42" s="494"/>
    </row>
    <row r="43" spans="1:8" x14ac:dyDescent="0.25">
      <c r="A43" s="435" t="s">
        <v>531</v>
      </c>
      <c r="B43" s="580"/>
      <c r="C43" s="461" t="s">
        <v>283</v>
      </c>
      <c r="D43" s="436"/>
      <c r="E43" s="436"/>
      <c r="F43" s="436"/>
      <c r="G43" s="436"/>
      <c r="H43" s="494"/>
    </row>
    <row r="44" spans="1:8" x14ac:dyDescent="0.25">
      <c r="A44" s="461" t="s">
        <v>142</v>
      </c>
      <c r="B44" s="579"/>
      <c r="C44" s="461" t="s">
        <v>142</v>
      </c>
      <c r="D44" s="436"/>
      <c r="E44" s="436"/>
      <c r="F44" s="436"/>
      <c r="G44" s="436"/>
      <c r="H44" s="494"/>
    </row>
    <row r="45" spans="1:8" x14ac:dyDescent="0.25">
      <c r="A45" s="435"/>
      <c r="B45" s="580"/>
      <c r="C45" s="435"/>
      <c r="D45" s="436"/>
      <c r="E45" s="436"/>
      <c r="F45" s="436"/>
      <c r="G45" s="436"/>
      <c r="H45" s="494"/>
    </row>
    <row r="46" spans="1:8" x14ac:dyDescent="0.25">
      <c r="A46" s="500"/>
      <c r="B46" s="580"/>
      <c r="C46" s="500"/>
      <c r="D46" s="436"/>
      <c r="E46" s="436"/>
      <c r="F46" s="436"/>
      <c r="G46" s="436"/>
      <c r="H46" s="494"/>
    </row>
    <row r="47" spans="1:8" x14ac:dyDescent="0.25">
      <c r="A47" s="461" t="s">
        <v>143</v>
      </c>
      <c r="B47" s="579"/>
      <c r="C47" s="461" t="s">
        <v>143</v>
      </c>
      <c r="D47" s="436"/>
      <c r="E47" s="436"/>
      <c r="F47" s="436"/>
      <c r="G47" s="436"/>
      <c r="H47" s="494"/>
    </row>
    <row r="48" spans="1:8" x14ac:dyDescent="0.25">
      <c r="A48" s="435"/>
      <c r="B48" s="435"/>
      <c r="C48" s="435"/>
      <c r="D48" s="436"/>
      <c r="E48" s="436"/>
      <c r="F48" s="436"/>
      <c r="G48" s="436"/>
      <c r="H48" s="494"/>
    </row>
    <row r="49" spans="1:8" x14ac:dyDescent="0.25">
      <c r="A49" s="435"/>
      <c r="B49" s="435"/>
      <c r="C49" s="435"/>
      <c r="D49" s="436"/>
      <c r="E49" s="436"/>
      <c r="F49" s="436"/>
      <c r="G49" s="436"/>
      <c r="H49" s="494"/>
    </row>
    <row r="50" spans="1:8" ht="30" x14ac:dyDescent="0.25">
      <c r="A50" s="461" t="s">
        <v>532</v>
      </c>
      <c r="B50" s="435"/>
      <c r="C50" s="883" t="s">
        <v>533</v>
      </c>
      <c r="D50" s="436"/>
      <c r="E50" s="436"/>
      <c r="F50" s="436"/>
      <c r="G50" s="436"/>
      <c r="H50" s="494"/>
    </row>
    <row r="51" spans="1:8" x14ac:dyDescent="0.25">
      <c r="A51" s="435"/>
      <c r="B51" s="435"/>
      <c r="C51" s="883"/>
      <c r="D51" s="436"/>
      <c r="E51" s="436"/>
      <c r="F51" s="436"/>
      <c r="G51" s="436"/>
      <c r="H51" s="494"/>
    </row>
    <row r="52" spans="1:8" x14ac:dyDescent="0.25">
      <c r="A52" s="500"/>
      <c r="B52" s="435"/>
      <c r="C52" s="435"/>
      <c r="D52" s="436"/>
      <c r="E52" s="436"/>
      <c r="F52" s="436"/>
      <c r="G52" s="436"/>
      <c r="H52" s="494"/>
    </row>
    <row r="53" spans="1:8" x14ac:dyDescent="0.25">
      <c r="A53" s="435" t="s">
        <v>534</v>
      </c>
      <c r="B53" s="435"/>
      <c r="C53" s="500"/>
      <c r="D53" s="436"/>
      <c r="E53" s="436"/>
      <c r="F53" s="436"/>
      <c r="G53" s="436"/>
      <c r="H53" s="494"/>
    </row>
    <row r="54" spans="1:8" x14ac:dyDescent="0.25">
      <c r="A54" s="461" t="s">
        <v>142</v>
      </c>
      <c r="B54" s="435"/>
      <c r="C54" s="435" t="s">
        <v>144</v>
      </c>
      <c r="D54" s="436"/>
      <c r="E54" s="436"/>
      <c r="F54" s="436"/>
      <c r="G54" s="436"/>
      <c r="H54" s="494"/>
    </row>
    <row r="55" spans="1:8" x14ac:dyDescent="0.25">
      <c r="A55" s="435"/>
      <c r="B55" s="435"/>
      <c r="C55" s="461" t="s">
        <v>142</v>
      </c>
      <c r="D55" s="436"/>
      <c r="E55" s="436"/>
      <c r="F55" s="436"/>
      <c r="G55" s="436"/>
      <c r="H55" s="494"/>
    </row>
    <row r="56" spans="1:8" x14ac:dyDescent="0.25">
      <c r="A56" s="500"/>
      <c r="B56" s="435"/>
      <c r="C56" s="435"/>
      <c r="D56" s="436"/>
      <c r="E56" s="436"/>
      <c r="F56" s="436"/>
      <c r="G56" s="436"/>
      <c r="H56" s="494"/>
    </row>
    <row r="57" spans="1:8" x14ac:dyDescent="0.25">
      <c r="A57" s="461" t="s">
        <v>143</v>
      </c>
      <c r="B57" s="435"/>
      <c r="C57" s="500"/>
      <c r="D57" s="436"/>
      <c r="E57" s="436"/>
      <c r="F57" s="436"/>
      <c r="G57" s="436"/>
      <c r="H57" s="494"/>
    </row>
    <row r="58" spans="1:8" x14ac:dyDescent="0.25">
      <c r="A58" s="435"/>
      <c r="B58" s="435"/>
      <c r="C58" s="461" t="s">
        <v>143</v>
      </c>
      <c r="D58" s="436"/>
      <c r="E58" s="436"/>
      <c r="F58" s="436"/>
      <c r="G58" s="436"/>
      <c r="H58" s="494"/>
    </row>
    <row r="59" spans="1:8" x14ac:dyDescent="0.25">
      <c r="A59" s="345"/>
      <c r="B59" s="345"/>
      <c r="C59" s="345"/>
      <c r="D59" s="346"/>
      <c r="E59" s="346"/>
      <c r="F59" s="346"/>
      <c r="G59" s="346"/>
      <c r="H59" s="365"/>
    </row>
  </sheetData>
  <mergeCells count="16">
    <mergeCell ref="C50:C51"/>
    <mergeCell ref="H21:H24"/>
    <mergeCell ref="H25:H30"/>
    <mergeCell ref="H32:H33"/>
    <mergeCell ref="H15:H20"/>
    <mergeCell ref="A1:G2"/>
    <mergeCell ref="D3:E3"/>
    <mergeCell ref="F3:G3"/>
    <mergeCell ref="A5:B5"/>
    <mergeCell ref="D5:G5"/>
    <mergeCell ref="H10:H14"/>
    <mergeCell ref="D6:E6"/>
    <mergeCell ref="F6:G6"/>
    <mergeCell ref="D7:E7"/>
    <mergeCell ref="F7:G7"/>
    <mergeCell ref="G9:H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5050"/>
  </sheetPr>
  <dimension ref="A1:I40"/>
  <sheetViews>
    <sheetView workbookViewId="0">
      <selection activeCell="C16" sqref="C16:D16"/>
    </sheetView>
  </sheetViews>
  <sheetFormatPr defaultRowHeight="15" x14ac:dyDescent="0.25"/>
  <cols>
    <col min="1" max="1" width="29.42578125" customWidth="1"/>
    <col min="2" max="2" width="21.5703125" customWidth="1"/>
    <col min="4" max="4" width="42.5703125" customWidth="1"/>
    <col min="5" max="5" width="14.28515625" customWidth="1"/>
    <col min="7" max="7" width="17.140625" customWidth="1"/>
    <col min="8" max="8" width="17.5703125" customWidth="1"/>
    <col min="9" max="9" width="19.42578125" customWidth="1"/>
  </cols>
  <sheetData>
    <row r="1" spans="1:9" x14ac:dyDescent="0.25">
      <c r="A1" s="884" t="s">
        <v>6</v>
      </c>
      <c r="B1" s="884"/>
      <c r="C1" s="884"/>
      <c r="D1" s="884"/>
      <c r="E1" s="884"/>
      <c r="F1" s="884"/>
      <c r="G1" s="884"/>
      <c r="H1" s="884"/>
      <c r="I1" s="884"/>
    </row>
    <row r="2" spans="1:9" x14ac:dyDescent="0.25">
      <c r="A2" s="884"/>
      <c r="B2" s="884"/>
      <c r="C2" s="884"/>
      <c r="D2" s="884"/>
      <c r="E2" s="884"/>
      <c r="F2" s="884"/>
      <c r="G2" s="884"/>
      <c r="H2" s="884"/>
      <c r="I2" s="884"/>
    </row>
    <row r="3" spans="1:9" x14ac:dyDescent="0.25">
      <c r="A3" s="616" t="s">
        <v>7</v>
      </c>
      <c r="B3" s="441">
        <v>2021</v>
      </c>
      <c r="C3" s="441"/>
      <c r="D3" s="617" t="s">
        <v>8</v>
      </c>
      <c r="E3" s="618"/>
      <c r="F3" s="619" t="s">
        <v>9</v>
      </c>
      <c r="G3" s="806">
        <f>F23</f>
        <v>1</v>
      </c>
      <c r="H3" s="806"/>
      <c r="I3" s="806"/>
    </row>
    <row r="4" spans="1:9" x14ac:dyDescent="0.25">
      <c r="A4" s="494"/>
      <c r="B4" s="494"/>
      <c r="C4" s="494"/>
      <c r="D4" s="494"/>
      <c r="E4" s="494"/>
      <c r="F4" s="436"/>
      <c r="G4" s="436"/>
      <c r="H4" s="436"/>
      <c r="I4" s="436"/>
    </row>
    <row r="5" spans="1:9" x14ac:dyDescent="0.25">
      <c r="A5" s="885" t="s">
        <v>537</v>
      </c>
      <c r="B5" s="885"/>
      <c r="C5" s="886" t="s">
        <v>538</v>
      </c>
      <c r="D5" s="887"/>
      <c r="E5" s="620"/>
      <c r="F5" s="616" t="s">
        <v>11</v>
      </c>
      <c r="G5" s="616"/>
      <c r="H5" s="616"/>
      <c r="I5" s="616"/>
    </row>
    <row r="6" spans="1:9" x14ac:dyDescent="0.25">
      <c r="A6" s="617" t="s">
        <v>12</v>
      </c>
      <c r="B6" s="474" t="s">
        <v>212</v>
      </c>
      <c r="C6" s="617" t="s">
        <v>12</v>
      </c>
      <c r="D6" s="474" t="s">
        <v>539</v>
      </c>
      <c r="E6" s="474"/>
      <c r="F6" s="617" t="s">
        <v>12</v>
      </c>
      <c r="G6" s="802" t="s">
        <v>585</v>
      </c>
      <c r="H6" s="802"/>
      <c r="I6" s="802"/>
    </row>
    <row r="7" spans="1:9" x14ac:dyDescent="0.25">
      <c r="A7" s="621" t="s">
        <v>13</v>
      </c>
      <c r="B7" s="622" t="s">
        <v>314</v>
      </c>
      <c r="C7" s="621" t="s">
        <v>13</v>
      </c>
      <c r="D7" s="622" t="s">
        <v>541</v>
      </c>
      <c r="E7" s="622"/>
      <c r="F7" s="621" t="s">
        <v>13</v>
      </c>
      <c r="G7" s="795" t="s">
        <v>586</v>
      </c>
      <c r="H7" s="795"/>
      <c r="I7" s="795"/>
    </row>
    <row r="8" spans="1:9" x14ac:dyDescent="0.25">
      <c r="A8" s="494"/>
      <c r="B8" s="494"/>
      <c r="C8" s="494"/>
      <c r="D8" s="494"/>
      <c r="E8" s="494"/>
      <c r="F8" s="436"/>
      <c r="G8" s="436"/>
      <c r="H8" s="436"/>
      <c r="I8" s="436"/>
    </row>
    <row r="9" spans="1:9" ht="39" x14ac:dyDescent="0.25">
      <c r="A9" s="623" t="s">
        <v>0</v>
      </c>
      <c r="B9" s="624" t="s">
        <v>1</v>
      </c>
      <c r="C9" s="625"/>
      <c r="D9" s="413" t="s">
        <v>2</v>
      </c>
      <c r="E9" s="626" t="s">
        <v>542</v>
      </c>
      <c r="F9" s="437" t="s">
        <v>3</v>
      </c>
      <c r="G9" s="437" t="s">
        <v>14</v>
      </c>
      <c r="H9" s="437" t="s">
        <v>149</v>
      </c>
      <c r="I9" s="437" t="s">
        <v>543</v>
      </c>
    </row>
    <row r="10" spans="1:9" x14ac:dyDescent="0.25">
      <c r="A10" s="386" t="s">
        <v>15</v>
      </c>
      <c r="B10" s="387" t="s">
        <v>17</v>
      </c>
      <c r="C10" s="888" t="s">
        <v>544</v>
      </c>
      <c r="D10" s="888"/>
      <c r="E10" s="387">
        <v>1000</v>
      </c>
      <c r="F10" s="627">
        <v>10</v>
      </c>
      <c r="G10" s="627">
        <f>E10/4</f>
        <v>250</v>
      </c>
      <c r="H10" s="628">
        <f>G10/3</f>
        <v>83.333333333333329</v>
      </c>
      <c r="I10" s="889">
        <f>F10+F11+F12</f>
        <v>50</v>
      </c>
    </row>
    <row r="11" spans="1:9" x14ac:dyDescent="0.25">
      <c r="A11" s="386" t="s">
        <v>15</v>
      </c>
      <c r="B11" s="387" t="s">
        <v>17</v>
      </c>
      <c r="C11" s="888" t="s">
        <v>545</v>
      </c>
      <c r="D11" s="888"/>
      <c r="E11" s="387">
        <v>1020</v>
      </c>
      <c r="F11" s="627">
        <v>20</v>
      </c>
      <c r="G11" s="627">
        <f t="shared" ref="G11:G14" si="0">E11/4</f>
        <v>255</v>
      </c>
      <c r="H11" s="628">
        <f t="shared" ref="H11:H14" si="1">G11/3</f>
        <v>85</v>
      </c>
      <c r="I11" s="890"/>
    </row>
    <row r="12" spans="1:9" x14ac:dyDescent="0.25">
      <c r="A12" s="386" t="s">
        <v>15</v>
      </c>
      <c r="B12" s="387" t="s">
        <v>17</v>
      </c>
      <c r="C12" s="888" t="str">
        <f>'[2]EA Laqai'!C12:D12</f>
        <v>Arrears</v>
      </c>
      <c r="D12" s="888"/>
      <c r="E12" s="387">
        <v>240</v>
      </c>
      <c r="F12" s="627">
        <v>20</v>
      </c>
      <c r="G12" s="627">
        <f t="shared" si="0"/>
        <v>60</v>
      </c>
      <c r="H12" s="628">
        <f t="shared" si="1"/>
        <v>20</v>
      </c>
      <c r="I12" s="891"/>
    </row>
    <row r="13" spans="1:9" x14ac:dyDescent="0.25">
      <c r="A13" s="376" t="s">
        <v>21</v>
      </c>
      <c r="B13" s="376" t="s">
        <v>17</v>
      </c>
      <c r="C13" s="892" t="s">
        <v>384</v>
      </c>
      <c r="D13" s="892"/>
      <c r="E13" s="629">
        <v>1031245.99</v>
      </c>
      <c r="F13" s="630">
        <v>5</v>
      </c>
      <c r="G13" s="631">
        <f t="shared" si="0"/>
        <v>257811.4975</v>
      </c>
      <c r="H13" s="631">
        <f t="shared" si="1"/>
        <v>85937.165833333333</v>
      </c>
      <c r="I13" s="893">
        <f>F13+F14</f>
        <v>25</v>
      </c>
    </row>
    <row r="14" spans="1:9" x14ac:dyDescent="0.25">
      <c r="A14" s="376" t="s">
        <v>21</v>
      </c>
      <c r="B14" s="376" t="s">
        <v>17</v>
      </c>
      <c r="C14" s="892" t="s">
        <v>546</v>
      </c>
      <c r="D14" s="892"/>
      <c r="E14" s="629">
        <v>2040579.25</v>
      </c>
      <c r="F14" s="630">
        <v>20</v>
      </c>
      <c r="G14" s="631">
        <f t="shared" si="0"/>
        <v>510144.8125</v>
      </c>
      <c r="H14" s="631">
        <f t="shared" si="1"/>
        <v>170048.27083333334</v>
      </c>
      <c r="I14" s="894"/>
    </row>
    <row r="15" spans="1:9" x14ac:dyDescent="0.25">
      <c r="A15" s="632" t="s">
        <v>26</v>
      </c>
      <c r="B15" s="632" t="s">
        <v>551</v>
      </c>
      <c r="C15" s="895" t="s">
        <v>552</v>
      </c>
      <c r="D15" s="895"/>
      <c r="E15" s="633">
        <v>1</v>
      </c>
      <c r="F15" s="634">
        <v>2.5</v>
      </c>
      <c r="G15" s="634" t="s">
        <v>25</v>
      </c>
      <c r="H15" s="635">
        <v>1</v>
      </c>
      <c r="I15" s="896">
        <f>F15+F16+F17+F18+F19+F20+F21+F22</f>
        <v>25</v>
      </c>
    </row>
    <row r="16" spans="1:9" ht="66.75" customHeight="1" x14ac:dyDescent="0.25">
      <c r="A16" s="632" t="s">
        <v>26</v>
      </c>
      <c r="B16" s="632" t="s">
        <v>148</v>
      </c>
      <c r="C16" s="895" t="s">
        <v>553</v>
      </c>
      <c r="D16" s="895"/>
      <c r="E16" s="633">
        <v>1</v>
      </c>
      <c r="F16" s="634">
        <v>2.5</v>
      </c>
      <c r="G16" s="634" t="s">
        <v>25</v>
      </c>
      <c r="H16" s="635">
        <v>1</v>
      </c>
      <c r="I16" s="897"/>
    </row>
    <row r="17" spans="1:9" ht="54.75" customHeight="1" x14ac:dyDescent="0.25">
      <c r="A17" s="636" t="s">
        <v>26</v>
      </c>
      <c r="B17" s="632" t="s">
        <v>554</v>
      </c>
      <c r="C17" s="895" t="s">
        <v>555</v>
      </c>
      <c r="D17" s="895"/>
      <c r="E17" s="633">
        <v>1</v>
      </c>
      <c r="F17" s="634">
        <v>2.5</v>
      </c>
      <c r="G17" s="634" t="s">
        <v>25</v>
      </c>
      <c r="H17" s="635">
        <v>1</v>
      </c>
      <c r="I17" s="897"/>
    </row>
    <row r="18" spans="1:9" x14ac:dyDescent="0.25">
      <c r="A18" s="632" t="s">
        <v>153</v>
      </c>
      <c r="B18" s="632" t="s">
        <v>556</v>
      </c>
      <c r="C18" s="895" t="s">
        <v>323</v>
      </c>
      <c r="D18" s="895"/>
      <c r="E18" s="633">
        <v>1</v>
      </c>
      <c r="F18" s="634">
        <v>5</v>
      </c>
      <c r="G18" s="634" t="s">
        <v>25</v>
      </c>
      <c r="H18" s="635">
        <v>1</v>
      </c>
      <c r="I18" s="897"/>
    </row>
    <row r="19" spans="1:9" ht="39" x14ac:dyDescent="0.25">
      <c r="A19" s="632" t="s">
        <v>30</v>
      </c>
      <c r="B19" s="637" t="s">
        <v>557</v>
      </c>
      <c r="C19" s="895" t="s">
        <v>558</v>
      </c>
      <c r="D19" s="895"/>
      <c r="E19" s="633">
        <v>1</v>
      </c>
      <c r="F19" s="634">
        <v>2.5</v>
      </c>
      <c r="G19" s="634" t="s">
        <v>25</v>
      </c>
      <c r="H19" s="635">
        <v>1</v>
      </c>
      <c r="I19" s="897"/>
    </row>
    <row r="20" spans="1:9" x14ac:dyDescent="0.25">
      <c r="A20" s="632" t="s">
        <v>151</v>
      </c>
      <c r="B20" s="632" t="s">
        <v>561</v>
      </c>
      <c r="C20" s="895" t="s">
        <v>562</v>
      </c>
      <c r="D20" s="895"/>
      <c r="E20" s="633">
        <v>1</v>
      </c>
      <c r="F20" s="634">
        <v>2.5</v>
      </c>
      <c r="G20" s="634" t="s">
        <v>25</v>
      </c>
      <c r="H20" s="635">
        <v>1</v>
      </c>
      <c r="I20" s="897"/>
    </row>
    <row r="21" spans="1:9" ht="26.25" x14ac:dyDescent="0.25">
      <c r="A21" s="632" t="s">
        <v>4</v>
      </c>
      <c r="B21" s="638" t="s">
        <v>563</v>
      </c>
      <c r="C21" s="895" t="s">
        <v>564</v>
      </c>
      <c r="D21" s="895"/>
      <c r="E21" s="633">
        <v>1</v>
      </c>
      <c r="F21" s="634">
        <v>2.5</v>
      </c>
      <c r="G21" s="634" t="s">
        <v>25</v>
      </c>
      <c r="H21" s="635">
        <v>1</v>
      </c>
      <c r="I21" s="897"/>
    </row>
    <row r="22" spans="1:9" ht="39" x14ac:dyDescent="0.25">
      <c r="A22" s="637" t="s">
        <v>34</v>
      </c>
      <c r="B22" s="632" t="s">
        <v>565</v>
      </c>
      <c r="C22" s="895" t="s">
        <v>566</v>
      </c>
      <c r="D22" s="895"/>
      <c r="E22" s="633">
        <v>1</v>
      </c>
      <c r="F22" s="634">
        <v>5</v>
      </c>
      <c r="G22" s="634" t="s">
        <v>25</v>
      </c>
      <c r="H22" s="635">
        <v>1</v>
      </c>
      <c r="I22" s="898"/>
    </row>
    <row r="23" spans="1:9" x14ac:dyDescent="0.25">
      <c r="A23" s="639"/>
      <c r="B23" s="639"/>
      <c r="C23" s="639"/>
      <c r="D23" s="639"/>
      <c r="E23" s="639"/>
      <c r="F23" s="640">
        <f>SUM(F10:F22)/100</f>
        <v>1</v>
      </c>
      <c r="G23" s="639"/>
      <c r="H23" s="639"/>
      <c r="I23" s="639"/>
    </row>
    <row r="24" spans="1:9" x14ac:dyDescent="0.25">
      <c r="A24" s="494"/>
      <c r="B24" s="494"/>
      <c r="C24" s="494"/>
      <c r="D24" s="494"/>
      <c r="E24" s="494"/>
      <c r="F24" s="436"/>
      <c r="G24" s="436"/>
      <c r="H24" s="436"/>
      <c r="I24" s="436"/>
    </row>
    <row r="25" spans="1:9" x14ac:dyDescent="0.25">
      <c r="A25" s="494" t="s">
        <v>567</v>
      </c>
      <c r="B25" s="494"/>
      <c r="C25" s="494"/>
      <c r="D25" s="418"/>
      <c r="E25" s="418"/>
      <c r="F25" s="418"/>
      <c r="G25" s="418"/>
      <c r="H25" s="418"/>
      <c r="I25" s="418"/>
    </row>
    <row r="26" spans="1:9" x14ac:dyDescent="0.25">
      <c r="A26" s="418"/>
      <c r="B26" s="418"/>
      <c r="C26" s="418"/>
      <c r="D26" s="418"/>
      <c r="E26" s="418"/>
      <c r="F26" s="418"/>
      <c r="G26" s="418"/>
      <c r="H26" s="418"/>
      <c r="I26" s="418"/>
    </row>
    <row r="27" spans="1:9" x14ac:dyDescent="0.25">
      <c r="A27" s="494" t="s">
        <v>587</v>
      </c>
      <c r="B27" s="418"/>
      <c r="C27" s="418"/>
      <c r="D27" s="494" t="s">
        <v>588</v>
      </c>
      <c r="E27" s="494"/>
      <c r="F27" s="418"/>
      <c r="G27" s="418"/>
      <c r="H27" s="418"/>
      <c r="I27" s="418"/>
    </row>
    <row r="28" spans="1:9" x14ac:dyDescent="0.25">
      <c r="A28" s="494" t="s">
        <v>589</v>
      </c>
      <c r="B28" s="418"/>
      <c r="C28" s="418"/>
      <c r="D28" s="494" t="s">
        <v>582</v>
      </c>
      <c r="E28" s="494"/>
      <c r="F28" s="418"/>
      <c r="G28" s="418"/>
      <c r="H28" s="418"/>
      <c r="I28" s="418"/>
    </row>
    <row r="29" spans="1:9" x14ac:dyDescent="0.25">
      <c r="A29" s="418"/>
      <c r="B29" s="418"/>
      <c r="C29" s="418"/>
      <c r="D29" s="494"/>
      <c r="E29" s="494"/>
      <c r="F29" s="418"/>
      <c r="G29" s="418"/>
      <c r="H29" s="418"/>
      <c r="I29" s="418"/>
    </row>
    <row r="30" spans="1:9" x14ac:dyDescent="0.25">
      <c r="A30" s="494" t="s">
        <v>570</v>
      </c>
      <c r="B30" s="418"/>
      <c r="C30" s="418"/>
      <c r="D30" s="494" t="s">
        <v>571</v>
      </c>
      <c r="E30" s="494"/>
      <c r="F30" s="418"/>
      <c r="G30" s="418"/>
      <c r="H30" s="418"/>
      <c r="I30" s="418"/>
    </row>
    <row r="31" spans="1:9" x14ac:dyDescent="0.25">
      <c r="A31" s="418"/>
      <c r="B31" s="418"/>
      <c r="C31" s="418"/>
      <c r="D31" s="418"/>
      <c r="E31" s="418"/>
      <c r="F31" s="418"/>
      <c r="G31" s="418"/>
      <c r="H31" s="418"/>
      <c r="I31" s="418"/>
    </row>
    <row r="32" spans="1:9" x14ac:dyDescent="0.25">
      <c r="A32" s="494" t="s">
        <v>583</v>
      </c>
      <c r="B32" s="418"/>
      <c r="C32" s="418"/>
      <c r="D32" s="494" t="s">
        <v>584</v>
      </c>
      <c r="E32" s="494"/>
      <c r="F32" s="418"/>
      <c r="G32" s="418"/>
      <c r="H32" s="418"/>
      <c r="I32" s="418"/>
    </row>
    <row r="33" spans="1:9" x14ac:dyDescent="0.25">
      <c r="A33" s="494" t="s">
        <v>540</v>
      </c>
      <c r="B33" s="418"/>
      <c r="C33" s="418"/>
      <c r="D33" s="494" t="s">
        <v>574</v>
      </c>
      <c r="E33" s="494"/>
      <c r="F33" s="418"/>
      <c r="G33" s="418"/>
      <c r="H33" s="418"/>
      <c r="I33" s="418"/>
    </row>
    <row r="34" spans="1:9" x14ac:dyDescent="0.25">
      <c r="A34" s="494" t="s">
        <v>571</v>
      </c>
      <c r="B34" s="418"/>
      <c r="C34" s="418"/>
      <c r="D34" s="494" t="s">
        <v>571</v>
      </c>
      <c r="E34" s="494"/>
      <c r="F34" s="418"/>
      <c r="G34" s="418"/>
      <c r="H34" s="418"/>
      <c r="I34" s="418"/>
    </row>
    <row r="35" spans="1:9" x14ac:dyDescent="0.25">
      <c r="A35" s="418"/>
      <c r="B35" s="418"/>
      <c r="C35" s="418"/>
      <c r="D35" s="418"/>
      <c r="E35" s="418"/>
      <c r="F35" s="418"/>
      <c r="G35" s="418"/>
      <c r="H35" s="418"/>
      <c r="I35" s="418"/>
    </row>
    <row r="36" spans="1:9" x14ac:dyDescent="0.25">
      <c r="A36" s="494"/>
      <c r="B36" s="494"/>
      <c r="C36" s="494"/>
      <c r="D36" s="494"/>
      <c r="E36" s="494"/>
      <c r="F36" s="436"/>
      <c r="G36" s="436"/>
      <c r="H36" s="436"/>
      <c r="I36" s="436"/>
    </row>
    <row r="37" spans="1:9" x14ac:dyDescent="0.25">
      <c r="A37" s="494" t="s">
        <v>573</v>
      </c>
      <c r="B37" s="494"/>
      <c r="C37" s="494"/>
      <c r="D37" s="494"/>
      <c r="E37" s="494"/>
      <c r="F37" s="436"/>
      <c r="G37" s="436"/>
      <c r="H37" s="436"/>
      <c r="I37" s="436"/>
    </row>
    <row r="38" spans="1:9" x14ac:dyDescent="0.25">
      <c r="A38" s="494" t="s">
        <v>575</v>
      </c>
      <c r="B38" s="494"/>
      <c r="C38" s="494"/>
      <c r="D38" s="494"/>
      <c r="E38" s="494"/>
      <c r="F38" s="436"/>
      <c r="G38" s="436"/>
      <c r="H38" s="436"/>
      <c r="I38" s="436"/>
    </row>
    <row r="39" spans="1:9" x14ac:dyDescent="0.25">
      <c r="A39" s="494" t="s">
        <v>571</v>
      </c>
      <c r="B39" s="494"/>
      <c r="C39" s="494"/>
      <c r="D39" s="494"/>
      <c r="E39" s="494"/>
      <c r="F39" s="436"/>
      <c r="G39" s="436"/>
      <c r="H39" s="436"/>
      <c r="I39" s="436"/>
    </row>
    <row r="40" spans="1:9" x14ac:dyDescent="0.25">
      <c r="A40" s="365"/>
      <c r="B40" s="365"/>
      <c r="C40" s="365"/>
      <c r="D40" s="365"/>
      <c r="E40" s="365"/>
      <c r="F40" s="346"/>
      <c r="G40" s="346"/>
      <c r="H40" s="346"/>
      <c r="I40" s="346"/>
    </row>
  </sheetData>
  <mergeCells count="22">
    <mergeCell ref="C15:D15"/>
    <mergeCell ref="I15:I22"/>
    <mergeCell ref="C16:D16"/>
    <mergeCell ref="C17:D17"/>
    <mergeCell ref="C18:D18"/>
    <mergeCell ref="C19:D19"/>
    <mergeCell ref="C20:D20"/>
    <mergeCell ref="C21:D21"/>
    <mergeCell ref="C22:D22"/>
    <mergeCell ref="C10:D10"/>
    <mergeCell ref="I10:I12"/>
    <mergeCell ref="C11:D11"/>
    <mergeCell ref="C12:D12"/>
    <mergeCell ref="C13:D13"/>
    <mergeCell ref="I13:I14"/>
    <mergeCell ref="C14:D14"/>
    <mergeCell ref="G7:I7"/>
    <mergeCell ref="A1:I2"/>
    <mergeCell ref="G3:I3"/>
    <mergeCell ref="A5:B5"/>
    <mergeCell ref="C5:D5"/>
    <mergeCell ref="G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44"/>
  <sheetViews>
    <sheetView topLeftCell="A31" zoomScaleNormal="100" workbookViewId="0">
      <selection activeCell="B26" sqref="B26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7.140625" style="8" customWidth="1"/>
    <col min="4" max="4" width="58.28515625" style="8" customWidth="1"/>
    <col min="5" max="5" width="16" style="9" bestFit="1" customWidth="1"/>
    <col min="6" max="6" width="13.140625" style="9" bestFit="1" customWidth="1"/>
    <col min="7" max="7" width="9.7109375" style="9" bestFit="1" customWidth="1"/>
    <col min="8" max="8" width="10.42578125" style="9" bestFit="1" customWidth="1"/>
    <col min="9" max="16384" width="9.28515625" style="8"/>
  </cols>
  <sheetData>
    <row r="2" spans="2:18" x14ac:dyDescent="0.25">
      <c r="B2" s="720" t="s">
        <v>6</v>
      </c>
      <c r="C2" s="720"/>
      <c r="D2" s="720"/>
      <c r="E2" s="720"/>
      <c r="F2" s="720"/>
      <c r="G2" s="720"/>
      <c r="H2" s="720"/>
    </row>
    <row r="3" spans="2:18" x14ac:dyDescent="0.25">
      <c r="B3" s="720"/>
      <c r="C3" s="720"/>
      <c r="D3" s="720"/>
      <c r="E3" s="720"/>
      <c r="F3" s="720"/>
      <c r="G3" s="720"/>
      <c r="H3" s="720"/>
    </row>
    <row r="4" spans="2:18" s="10" customFormat="1" ht="15" customHeight="1" x14ac:dyDescent="0.25">
      <c r="B4" s="16" t="s">
        <v>7</v>
      </c>
      <c r="C4" s="19">
        <v>2021</v>
      </c>
      <c r="D4" s="12" t="s">
        <v>8</v>
      </c>
      <c r="E4" s="721" t="s">
        <v>9</v>
      </c>
      <c r="F4" s="722"/>
      <c r="G4" s="723">
        <f>F44/100</f>
        <v>0</v>
      </c>
      <c r="H4" s="723"/>
    </row>
    <row r="6" spans="2:18" s="10" customFormat="1" ht="15" customHeight="1" x14ac:dyDescent="0.25">
      <c r="B6" s="736" t="s">
        <v>11</v>
      </c>
      <c r="C6" s="736"/>
      <c r="E6" s="721" t="s">
        <v>10</v>
      </c>
      <c r="F6" s="725"/>
      <c r="G6" s="725"/>
      <c r="H6" s="722"/>
    </row>
    <row r="7" spans="2:18" s="10" customFormat="1" ht="15" customHeight="1" x14ac:dyDescent="0.25">
      <c r="B7" s="12" t="s">
        <v>12</v>
      </c>
      <c r="C7" s="13" t="s">
        <v>71</v>
      </c>
      <c r="E7" s="737" t="s">
        <v>12</v>
      </c>
      <c r="F7" s="737"/>
      <c r="G7" s="729" t="s">
        <v>69</v>
      </c>
      <c r="H7" s="729"/>
    </row>
    <row r="8" spans="2:18" s="10" customFormat="1" ht="15" customHeight="1" x14ac:dyDescent="0.25">
      <c r="B8" s="14" t="s">
        <v>13</v>
      </c>
      <c r="C8" s="15" t="s">
        <v>72</v>
      </c>
      <c r="E8" s="734" t="s">
        <v>13</v>
      </c>
      <c r="F8" s="734"/>
      <c r="G8" s="735" t="s">
        <v>70</v>
      </c>
      <c r="H8" s="735"/>
    </row>
    <row r="10" spans="2:18" x14ac:dyDescent="0.25">
      <c r="B10" s="17" t="s">
        <v>0</v>
      </c>
      <c r="C10" s="18" t="s">
        <v>1</v>
      </c>
      <c r="D10" s="18" t="s">
        <v>2</v>
      </c>
      <c r="E10" s="18" t="s">
        <v>46</v>
      </c>
      <c r="F10" s="17" t="s">
        <v>3</v>
      </c>
      <c r="G10" s="17" t="s">
        <v>14</v>
      </c>
      <c r="H10" s="17" t="s">
        <v>5</v>
      </c>
    </row>
    <row r="11" spans="2:18" s="10" customFormat="1" x14ac:dyDescent="0.25">
      <c r="B11" s="3" t="s">
        <v>15</v>
      </c>
      <c r="C11" s="6" t="s">
        <v>29</v>
      </c>
      <c r="D11" s="6" t="s">
        <v>47</v>
      </c>
      <c r="E11" s="1"/>
      <c r="F11" s="1"/>
      <c r="G11" s="1" t="s">
        <v>25</v>
      </c>
      <c r="H11" s="3"/>
    </row>
    <row r="12" spans="2:18" s="10" customFormat="1" x14ac:dyDescent="0.25">
      <c r="B12" s="3" t="s">
        <v>15</v>
      </c>
      <c r="C12" s="6" t="s">
        <v>29</v>
      </c>
      <c r="D12" s="3" t="s">
        <v>48</v>
      </c>
      <c r="E12" s="1"/>
      <c r="F12" s="1"/>
      <c r="G12" s="1" t="s">
        <v>25</v>
      </c>
      <c r="H12" s="3"/>
    </row>
    <row r="13" spans="2:18" s="10" customFormat="1" x14ac:dyDescent="0.25">
      <c r="B13" s="2" t="s">
        <v>15</v>
      </c>
      <c r="C13" s="2" t="s">
        <v>57</v>
      </c>
      <c r="D13" s="2" t="s">
        <v>49</v>
      </c>
      <c r="E13" s="4"/>
      <c r="F13" s="4"/>
      <c r="G13" s="1" t="s">
        <v>25</v>
      </c>
      <c r="H13" s="3"/>
    </row>
    <row r="14" spans="2:18" s="10" customFormat="1" x14ac:dyDescent="0.25">
      <c r="B14" s="3" t="s">
        <v>15</v>
      </c>
      <c r="C14" s="3" t="s">
        <v>58</v>
      </c>
      <c r="D14" s="3" t="s">
        <v>50</v>
      </c>
      <c r="E14" s="1"/>
      <c r="F14" s="1"/>
      <c r="G14" s="1" t="s">
        <v>25</v>
      </c>
      <c r="H14" s="3"/>
    </row>
    <row r="15" spans="2:18" s="10" customFormat="1" x14ac:dyDescent="0.25">
      <c r="B15" s="3" t="s">
        <v>15</v>
      </c>
      <c r="C15" s="6" t="s">
        <v>18</v>
      </c>
      <c r="D15" s="3" t="s">
        <v>75</v>
      </c>
      <c r="E15" s="1"/>
      <c r="F15" s="1"/>
      <c r="G15" s="1" t="s">
        <v>25</v>
      </c>
      <c r="H15" s="3"/>
    </row>
    <row r="16" spans="2:18" s="10" customFormat="1" x14ac:dyDescent="0.25">
      <c r="B16" s="2" t="s">
        <v>15</v>
      </c>
      <c r="C16" s="6" t="s">
        <v>18</v>
      </c>
      <c r="D16" s="2" t="s">
        <v>76</v>
      </c>
      <c r="E16" s="4"/>
      <c r="F16" s="4"/>
      <c r="G16" s="1" t="s">
        <v>25</v>
      </c>
      <c r="H16" s="3"/>
      <c r="N16" s="11"/>
      <c r="O16" s="11"/>
      <c r="P16" s="11"/>
      <c r="Q16" s="11"/>
      <c r="R16" s="11"/>
    </row>
    <row r="17" spans="2:8" s="10" customFormat="1" x14ac:dyDescent="0.25">
      <c r="B17" s="2" t="s">
        <v>15</v>
      </c>
      <c r="C17" s="2" t="s">
        <v>59</v>
      </c>
      <c r="D17" s="2" t="s">
        <v>77</v>
      </c>
      <c r="E17" s="4"/>
      <c r="F17" s="4"/>
      <c r="G17" s="1" t="s">
        <v>25</v>
      </c>
      <c r="H17" s="3"/>
    </row>
    <row r="18" spans="2:8" s="10" customFormat="1" x14ac:dyDescent="0.25">
      <c r="B18" s="2" t="s">
        <v>15</v>
      </c>
      <c r="C18" s="2" t="s">
        <v>59</v>
      </c>
      <c r="D18" s="2" t="s">
        <v>78</v>
      </c>
      <c r="E18" s="4"/>
      <c r="F18" s="4"/>
      <c r="G18" s="1" t="s">
        <v>25</v>
      </c>
      <c r="H18" s="3"/>
    </row>
    <row r="19" spans="2:8" s="10" customFormat="1" x14ac:dyDescent="0.25">
      <c r="B19" s="2" t="s">
        <v>15</v>
      </c>
      <c r="C19" s="2" t="s">
        <v>60</v>
      </c>
      <c r="D19" s="2" t="s">
        <v>79</v>
      </c>
      <c r="E19" s="4"/>
      <c r="F19" s="4"/>
      <c r="G19" s="1" t="s">
        <v>25</v>
      </c>
      <c r="H19" s="3"/>
    </row>
    <row r="20" spans="2:8" s="10" customFormat="1" x14ac:dyDescent="0.25">
      <c r="B20" s="2" t="s">
        <v>15</v>
      </c>
      <c r="C20" s="2" t="s">
        <v>60</v>
      </c>
      <c r="D20" s="2" t="s">
        <v>80</v>
      </c>
      <c r="E20" s="4"/>
      <c r="F20" s="4"/>
      <c r="G20" s="1" t="s">
        <v>25</v>
      </c>
      <c r="H20" s="3"/>
    </row>
    <row r="21" spans="2:8" s="10" customFormat="1" x14ac:dyDescent="0.25">
      <c r="B21" s="2" t="s">
        <v>15</v>
      </c>
      <c r="C21" s="2" t="s">
        <v>61</v>
      </c>
      <c r="D21" s="2" t="s">
        <v>51</v>
      </c>
      <c r="E21" s="4"/>
      <c r="F21" s="4"/>
      <c r="G21" s="1" t="s">
        <v>25</v>
      </c>
      <c r="H21" s="3"/>
    </row>
    <row r="22" spans="2:8" s="10" customFormat="1" x14ac:dyDescent="0.25">
      <c r="B22" s="2" t="s">
        <v>15</v>
      </c>
      <c r="C22" s="2" t="s">
        <v>17</v>
      </c>
      <c r="D22" s="2" t="s">
        <v>73</v>
      </c>
      <c r="E22" s="4"/>
      <c r="F22" s="4"/>
      <c r="G22" s="1" t="s">
        <v>25</v>
      </c>
      <c r="H22" s="3"/>
    </row>
    <row r="23" spans="2:8" s="10" customFormat="1" x14ac:dyDescent="0.25">
      <c r="B23" s="2" t="s">
        <v>15</v>
      </c>
      <c r="C23" s="2" t="s">
        <v>17</v>
      </c>
      <c r="D23" s="2" t="s">
        <v>74</v>
      </c>
      <c r="E23" s="4"/>
      <c r="F23" s="4"/>
      <c r="G23" s="1" t="s">
        <v>25</v>
      </c>
      <c r="H23" s="3"/>
    </row>
    <row r="24" spans="2:8" s="10" customFormat="1" x14ac:dyDescent="0.25">
      <c r="B24" s="2" t="s">
        <v>15</v>
      </c>
      <c r="C24" s="2" t="s">
        <v>17</v>
      </c>
      <c r="D24" s="2" t="s">
        <v>52</v>
      </c>
      <c r="E24" s="4"/>
      <c r="F24" s="4"/>
      <c r="G24" s="1" t="s">
        <v>25</v>
      </c>
      <c r="H24" s="3"/>
    </row>
    <row r="25" spans="2:8" s="10" customFormat="1" x14ac:dyDescent="0.25">
      <c r="B25" s="2" t="s">
        <v>15</v>
      </c>
      <c r="C25" s="2" t="s">
        <v>17</v>
      </c>
      <c r="D25" s="2" t="s">
        <v>53</v>
      </c>
      <c r="E25" s="4"/>
      <c r="F25" s="4"/>
      <c r="G25" s="1" t="s">
        <v>25</v>
      </c>
      <c r="H25" s="3"/>
    </row>
    <row r="26" spans="2:8" s="10" customFormat="1" x14ac:dyDescent="0.25">
      <c r="B26" s="2" t="s">
        <v>15</v>
      </c>
      <c r="C26" s="2" t="s">
        <v>17</v>
      </c>
      <c r="D26" s="2" t="s">
        <v>54</v>
      </c>
      <c r="E26" s="4"/>
      <c r="F26" s="4"/>
      <c r="G26" s="1" t="s">
        <v>25</v>
      </c>
      <c r="H26" s="3"/>
    </row>
    <row r="27" spans="2:8" s="10" customFormat="1" x14ac:dyDescent="0.25">
      <c r="B27" s="7" t="s">
        <v>21</v>
      </c>
      <c r="C27" s="2" t="s">
        <v>23</v>
      </c>
      <c r="D27" s="2" t="s">
        <v>24</v>
      </c>
      <c r="E27" s="4"/>
      <c r="F27" s="4"/>
      <c r="G27" s="1" t="s">
        <v>25</v>
      </c>
      <c r="H27" s="3"/>
    </row>
    <row r="28" spans="2:8" s="10" customFormat="1" x14ac:dyDescent="0.25">
      <c r="B28" s="2" t="s">
        <v>21</v>
      </c>
      <c r="C28" s="2" t="s">
        <v>22</v>
      </c>
      <c r="D28" s="2" t="s">
        <v>62</v>
      </c>
      <c r="E28" s="4"/>
      <c r="F28" s="4"/>
      <c r="G28" s="1" t="s">
        <v>25</v>
      </c>
      <c r="H28" s="2"/>
    </row>
    <row r="29" spans="2:8" s="10" customFormat="1" x14ac:dyDescent="0.25">
      <c r="B29" s="2" t="s">
        <v>21</v>
      </c>
      <c r="C29" s="2" t="s">
        <v>55</v>
      </c>
      <c r="D29" s="2" t="s">
        <v>64</v>
      </c>
      <c r="E29" s="4"/>
      <c r="F29" s="4"/>
      <c r="G29" s="1" t="s">
        <v>25</v>
      </c>
      <c r="H29" s="2"/>
    </row>
    <row r="30" spans="2:8" s="10" customFormat="1" x14ac:dyDescent="0.25">
      <c r="B30" s="2" t="s">
        <v>21</v>
      </c>
      <c r="C30" s="2" t="s">
        <v>56</v>
      </c>
      <c r="D30" s="2" t="s">
        <v>63</v>
      </c>
      <c r="E30" s="4"/>
      <c r="F30" s="4"/>
      <c r="G30" s="1" t="s">
        <v>25</v>
      </c>
      <c r="H30" s="2"/>
    </row>
    <row r="31" spans="2:8" s="10" customFormat="1" x14ac:dyDescent="0.25">
      <c r="B31" s="2" t="s">
        <v>57</v>
      </c>
      <c r="C31" s="2" t="s">
        <v>87</v>
      </c>
      <c r="D31" s="2" t="s">
        <v>88</v>
      </c>
      <c r="E31" s="4"/>
      <c r="F31" s="4"/>
      <c r="G31" s="1" t="s">
        <v>25</v>
      </c>
      <c r="H31" s="2"/>
    </row>
    <row r="32" spans="2:8" s="10" customFormat="1" ht="25.5" x14ac:dyDescent="0.25">
      <c r="B32" s="2" t="s">
        <v>57</v>
      </c>
      <c r="C32" s="2" t="s">
        <v>89</v>
      </c>
      <c r="D32" s="2" t="s">
        <v>90</v>
      </c>
      <c r="E32" s="4"/>
      <c r="F32" s="4"/>
      <c r="G32" s="1" t="s">
        <v>25</v>
      </c>
      <c r="H32" s="2"/>
    </row>
    <row r="33" spans="2:8" s="10" customFormat="1" x14ac:dyDescent="0.25">
      <c r="B33" s="2" t="s">
        <v>4</v>
      </c>
      <c r="C33" s="2" t="s">
        <v>38</v>
      </c>
      <c r="D33" s="2" t="s">
        <v>92</v>
      </c>
      <c r="E33" s="4">
        <v>100</v>
      </c>
      <c r="F33" s="4"/>
      <c r="G33" s="1" t="s">
        <v>25</v>
      </c>
      <c r="H33" s="2"/>
    </row>
    <row r="34" spans="2:8" s="10" customFormat="1" ht="25.5" x14ac:dyDescent="0.25">
      <c r="B34" s="2" t="s">
        <v>26</v>
      </c>
      <c r="C34" s="2" t="s">
        <v>27</v>
      </c>
      <c r="D34" s="2" t="s">
        <v>45</v>
      </c>
      <c r="E34" s="4">
        <v>100</v>
      </c>
      <c r="F34" s="4"/>
      <c r="G34" s="1" t="s">
        <v>25</v>
      </c>
      <c r="H34" s="2"/>
    </row>
    <row r="35" spans="2:8" s="10" customFormat="1" ht="25.5" x14ac:dyDescent="0.25">
      <c r="B35" s="2" t="s">
        <v>26</v>
      </c>
      <c r="C35" s="2" t="s">
        <v>28</v>
      </c>
      <c r="D35" s="2" t="s">
        <v>67</v>
      </c>
      <c r="E35" s="4">
        <v>100</v>
      </c>
      <c r="F35" s="4"/>
      <c r="G35" s="1" t="s">
        <v>25</v>
      </c>
      <c r="H35" s="2"/>
    </row>
    <row r="36" spans="2:8" s="10" customFormat="1" ht="25.5" x14ac:dyDescent="0.25">
      <c r="B36" s="2" t="s">
        <v>26</v>
      </c>
      <c r="C36" s="2" t="s">
        <v>83</v>
      </c>
      <c r="D36" s="2" t="s">
        <v>65</v>
      </c>
      <c r="E36" s="4">
        <v>100</v>
      </c>
      <c r="F36" s="4"/>
      <c r="G36" s="1" t="s">
        <v>25</v>
      </c>
      <c r="H36" s="2"/>
    </row>
    <row r="37" spans="2:8" s="10" customFormat="1" x14ac:dyDescent="0.25">
      <c r="B37" s="2" t="s">
        <v>26</v>
      </c>
      <c r="C37" s="2" t="s">
        <v>43</v>
      </c>
      <c r="D37" s="2" t="s">
        <v>66</v>
      </c>
      <c r="E37" s="4">
        <v>100</v>
      </c>
      <c r="F37" s="4"/>
      <c r="G37" s="1" t="s">
        <v>25</v>
      </c>
      <c r="H37" s="2"/>
    </row>
    <row r="38" spans="2:8" s="10" customFormat="1" ht="25.5" x14ac:dyDescent="0.25">
      <c r="B38" s="2" t="s">
        <v>30</v>
      </c>
      <c r="C38" s="2" t="s">
        <v>95</v>
      </c>
      <c r="D38" s="2" t="s">
        <v>94</v>
      </c>
      <c r="E38" s="4">
        <v>100</v>
      </c>
      <c r="F38" s="4"/>
      <c r="G38" s="1" t="s">
        <v>25</v>
      </c>
      <c r="H38" s="2"/>
    </row>
    <row r="39" spans="2:8" s="10" customFormat="1" x14ac:dyDescent="0.25">
      <c r="B39" s="2" t="s">
        <v>30</v>
      </c>
      <c r="C39" s="5" t="s">
        <v>31</v>
      </c>
      <c r="D39" s="2" t="s">
        <v>44</v>
      </c>
      <c r="E39" s="4">
        <v>100</v>
      </c>
      <c r="F39" s="4"/>
      <c r="G39" s="1" t="s">
        <v>25</v>
      </c>
      <c r="H39" s="2"/>
    </row>
    <row r="40" spans="2:8" s="10" customFormat="1" x14ac:dyDescent="0.25">
      <c r="B40" s="2" t="s">
        <v>32</v>
      </c>
      <c r="C40" s="5" t="s">
        <v>33</v>
      </c>
      <c r="D40" s="2" t="s">
        <v>33</v>
      </c>
      <c r="E40" s="4">
        <v>100</v>
      </c>
      <c r="F40" s="4"/>
      <c r="G40" s="1" t="s">
        <v>25</v>
      </c>
      <c r="H40" s="2"/>
    </row>
    <row r="41" spans="2:8" s="10" customFormat="1" x14ac:dyDescent="0.25">
      <c r="B41" s="2" t="s">
        <v>34</v>
      </c>
      <c r="C41" s="5" t="s">
        <v>35</v>
      </c>
      <c r="D41" s="2" t="s">
        <v>93</v>
      </c>
      <c r="E41" s="4">
        <v>100</v>
      </c>
      <c r="F41" s="4"/>
      <c r="G41" s="1" t="s">
        <v>25</v>
      </c>
      <c r="H41" s="2"/>
    </row>
    <row r="42" spans="2:8" s="10" customFormat="1" x14ac:dyDescent="0.25">
      <c r="B42" s="2" t="s">
        <v>34</v>
      </c>
      <c r="C42" s="5" t="s">
        <v>86</v>
      </c>
      <c r="D42" s="2" t="s">
        <v>41</v>
      </c>
      <c r="E42" s="4">
        <v>100</v>
      </c>
      <c r="F42" s="4"/>
      <c r="G42" s="1" t="s">
        <v>25</v>
      </c>
      <c r="H42" s="2"/>
    </row>
    <row r="43" spans="2:8" s="10" customFormat="1" x14ac:dyDescent="0.25">
      <c r="B43" s="2" t="s">
        <v>34</v>
      </c>
      <c r="C43" s="5" t="s">
        <v>37</v>
      </c>
      <c r="D43" s="2" t="s">
        <v>39</v>
      </c>
      <c r="E43" s="4">
        <v>100</v>
      </c>
      <c r="F43" s="4"/>
      <c r="G43" s="1" t="s">
        <v>25</v>
      </c>
      <c r="H43" s="2"/>
    </row>
    <row r="44" spans="2:8" ht="15.75" x14ac:dyDescent="0.25">
      <c r="B44" s="20"/>
      <c r="C44" s="20"/>
      <c r="D44" s="20"/>
      <c r="E44" s="21"/>
      <c r="F44" s="22">
        <f>SUM(F11:F43)</f>
        <v>0</v>
      </c>
      <c r="G44" s="20"/>
      <c r="H44" s="20"/>
    </row>
  </sheetData>
  <mergeCells count="9">
    <mergeCell ref="E8:F8"/>
    <mergeCell ref="G8:H8"/>
    <mergeCell ref="B2:H3"/>
    <mergeCell ref="E4:F4"/>
    <mergeCell ref="G4:H4"/>
    <mergeCell ref="B6:C6"/>
    <mergeCell ref="E6:H6"/>
    <mergeCell ref="E7:F7"/>
    <mergeCell ref="G7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51"/>
  <sheetViews>
    <sheetView topLeftCell="A34" zoomScaleNormal="100" workbookViewId="0">
      <selection activeCell="D20" sqref="D20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7.140625" style="8" customWidth="1"/>
    <col min="4" max="4" width="58.28515625" style="8" customWidth="1"/>
    <col min="5" max="5" width="16" style="9" bestFit="1" customWidth="1"/>
    <col min="6" max="6" width="13.140625" style="9" bestFit="1" customWidth="1"/>
    <col min="7" max="7" width="9.7109375" style="9" bestFit="1" customWidth="1"/>
    <col min="8" max="8" width="10.42578125" style="9" bestFit="1" customWidth="1"/>
    <col min="9" max="16384" width="9.28515625" style="8"/>
  </cols>
  <sheetData>
    <row r="2" spans="2:18" x14ac:dyDescent="0.25">
      <c r="B2" s="720" t="s">
        <v>6</v>
      </c>
      <c r="C2" s="720"/>
      <c r="D2" s="720"/>
      <c r="E2" s="720"/>
      <c r="F2" s="720"/>
      <c r="G2" s="720"/>
      <c r="H2" s="720"/>
    </row>
    <row r="3" spans="2:18" x14ac:dyDescent="0.25">
      <c r="B3" s="720"/>
      <c r="C3" s="720"/>
      <c r="D3" s="720"/>
      <c r="E3" s="720"/>
      <c r="F3" s="720"/>
      <c r="G3" s="720"/>
      <c r="H3" s="720"/>
    </row>
    <row r="4" spans="2:18" s="10" customFormat="1" ht="15" customHeight="1" x14ac:dyDescent="0.25">
      <c r="B4" s="16" t="s">
        <v>7</v>
      </c>
      <c r="C4" s="19">
        <v>2021</v>
      </c>
      <c r="D4" s="12" t="s">
        <v>8</v>
      </c>
      <c r="E4" s="721" t="s">
        <v>9</v>
      </c>
      <c r="F4" s="722"/>
      <c r="G4" s="723">
        <f>F51/100</f>
        <v>0</v>
      </c>
      <c r="H4" s="723"/>
    </row>
    <row r="6" spans="2:18" s="10" customFormat="1" ht="15" customHeight="1" x14ac:dyDescent="0.25">
      <c r="B6" s="736" t="s">
        <v>11</v>
      </c>
      <c r="C6" s="736"/>
      <c r="E6" s="721" t="s">
        <v>10</v>
      </c>
      <c r="F6" s="725"/>
      <c r="G6" s="725"/>
      <c r="H6" s="722"/>
    </row>
    <row r="7" spans="2:18" s="10" customFormat="1" ht="15" customHeight="1" x14ac:dyDescent="0.25">
      <c r="B7" s="12" t="s">
        <v>12</v>
      </c>
      <c r="C7" s="13" t="s">
        <v>71</v>
      </c>
      <c r="E7" s="737" t="s">
        <v>12</v>
      </c>
      <c r="F7" s="737"/>
      <c r="G7" s="729" t="s">
        <v>69</v>
      </c>
      <c r="H7" s="729"/>
    </row>
    <row r="8" spans="2:18" s="10" customFormat="1" ht="15" customHeight="1" x14ac:dyDescent="0.25">
      <c r="B8" s="14" t="s">
        <v>13</v>
      </c>
      <c r="C8" s="15" t="s">
        <v>72</v>
      </c>
      <c r="E8" s="734" t="s">
        <v>13</v>
      </c>
      <c r="F8" s="734"/>
      <c r="G8" s="735" t="s">
        <v>70</v>
      </c>
      <c r="H8" s="735"/>
    </row>
    <row r="10" spans="2:18" x14ac:dyDescent="0.25">
      <c r="B10" s="17" t="s">
        <v>0</v>
      </c>
      <c r="C10" s="18" t="s">
        <v>1</v>
      </c>
      <c r="D10" s="18" t="s">
        <v>2</v>
      </c>
      <c r="E10" s="18" t="s">
        <v>46</v>
      </c>
      <c r="F10" s="17" t="s">
        <v>3</v>
      </c>
      <c r="G10" s="17" t="s">
        <v>14</v>
      </c>
      <c r="H10" s="17" t="s">
        <v>5</v>
      </c>
    </row>
    <row r="11" spans="2:18" s="10" customFormat="1" x14ac:dyDescent="0.25">
      <c r="B11" s="3" t="s">
        <v>15</v>
      </c>
      <c r="C11" s="6" t="s">
        <v>29</v>
      </c>
      <c r="D11" s="6" t="s">
        <v>47</v>
      </c>
      <c r="E11" s="1"/>
      <c r="F11" s="1"/>
      <c r="G11" s="1" t="s">
        <v>25</v>
      </c>
      <c r="H11" s="3"/>
    </row>
    <row r="12" spans="2:18" s="10" customFormat="1" x14ac:dyDescent="0.25">
      <c r="B12" s="3" t="s">
        <v>15</v>
      </c>
      <c r="C12" s="6" t="s">
        <v>29</v>
      </c>
      <c r="D12" s="3" t="s">
        <v>48</v>
      </c>
      <c r="E12" s="1"/>
      <c r="F12" s="1"/>
      <c r="G12" s="1" t="s">
        <v>25</v>
      </c>
      <c r="H12" s="3"/>
    </row>
    <row r="13" spans="2:18" s="10" customFormat="1" x14ac:dyDescent="0.25">
      <c r="B13" s="2" t="s">
        <v>15</v>
      </c>
      <c r="C13" s="2" t="s">
        <v>57</v>
      </c>
      <c r="D13" s="2" t="s">
        <v>49</v>
      </c>
      <c r="E13" s="4"/>
      <c r="F13" s="4"/>
      <c r="G13" s="1" t="s">
        <v>25</v>
      </c>
      <c r="H13" s="3"/>
    </row>
    <row r="14" spans="2:18" s="10" customFormat="1" x14ac:dyDescent="0.25">
      <c r="B14" s="3" t="s">
        <v>15</v>
      </c>
      <c r="C14" s="3" t="s">
        <v>58</v>
      </c>
      <c r="D14" s="3" t="s">
        <v>50</v>
      </c>
      <c r="E14" s="1"/>
      <c r="F14" s="1"/>
      <c r="G14" s="1" t="s">
        <v>25</v>
      </c>
      <c r="H14" s="3"/>
    </row>
    <row r="15" spans="2:18" s="10" customFormat="1" x14ac:dyDescent="0.25">
      <c r="B15" s="3" t="s">
        <v>15</v>
      </c>
      <c r="C15" s="6" t="s">
        <v>18</v>
      </c>
      <c r="D15" s="3" t="s">
        <v>75</v>
      </c>
      <c r="E15" s="1"/>
      <c r="F15" s="1"/>
      <c r="G15" s="1" t="s">
        <v>25</v>
      </c>
      <c r="H15" s="3"/>
    </row>
    <row r="16" spans="2:18" s="10" customFormat="1" x14ac:dyDescent="0.25">
      <c r="B16" s="2" t="s">
        <v>15</v>
      </c>
      <c r="C16" s="6" t="s">
        <v>18</v>
      </c>
      <c r="D16" s="2" t="s">
        <v>76</v>
      </c>
      <c r="E16" s="4"/>
      <c r="F16" s="4"/>
      <c r="G16" s="1" t="s">
        <v>25</v>
      </c>
      <c r="H16" s="3"/>
      <c r="N16" s="11"/>
      <c r="O16" s="11"/>
      <c r="P16" s="11"/>
      <c r="Q16" s="11"/>
      <c r="R16" s="11"/>
    </row>
    <row r="17" spans="2:8" s="10" customFormat="1" x14ac:dyDescent="0.25">
      <c r="B17" s="2" t="s">
        <v>15</v>
      </c>
      <c r="C17" s="2" t="s">
        <v>59</v>
      </c>
      <c r="D17" s="2" t="s">
        <v>77</v>
      </c>
      <c r="E17" s="4"/>
      <c r="F17" s="4"/>
      <c r="G17" s="1" t="s">
        <v>25</v>
      </c>
      <c r="H17" s="3"/>
    </row>
    <row r="18" spans="2:8" s="10" customFormat="1" x14ac:dyDescent="0.25">
      <c r="B18" s="2" t="s">
        <v>15</v>
      </c>
      <c r="C18" s="2" t="s">
        <v>59</v>
      </c>
      <c r="D18" s="2" t="s">
        <v>78</v>
      </c>
      <c r="E18" s="4"/>
      <c r="F18" s="4"/>
      <c r="G18" s="1" t="s">
        <v>25</v>
      </c>
      <c r="H18" s="3"/>
    </row>
    <row r="19" spans="2:8" s="10" customFormat="1" x14ac:dyDescent="0.25">
      <c r="B19" s="2" t="s">
        <v>15</v>
      </c>
      <c r="C19" s="2" t="s">
        <v>60</v>
      </c>
      <c r="D19" s="2" t="s">
        <v>79</v>
      </c>
      <c r="E19" s="4"/>
      <c r="F19" s="4"/>
      <c r="G19" s="1" t="s">
        <v>25</v>
      </c>
      <c r="H19" s="3"/>
    </row>
    <row r="20" spans="2:8" s="10" customFormat="1" x14ac:dyDescent="0.25">
      <c r="B20" s="2" t="s">
        <v>15</v>
      </c>
      <c r="C20" s="2" t="s">
        <v>60</v>
      </c>
      <c r="D20" s="2" t="s">
        <v>80</v>
      </c>
      <c r="E20" s="4"/>
      <c r="F20" s="4"/>
      <c r="G20" s="1" t="s">
        <v>25</v>
      </c>
      <c r="H20" s="3"/>
    </row>
    <row r="21" spans="2:8" s="10" customFormat="1" x14ac:dyDescent="0.25">
      <c r="B21" s="2" t="s">
        <v>15</v>
      </c>
      <c r="C21" s="2" t="s">
        <v>61</v>
      </c>
      <c r="D21" s="2" t="s">
        <v>51</v>
      </c>
      <c r="E21" s="4"/>
      <c r="F21" s="4"/>
      <c r="G21" s="1" t="s">
        <v>25</v>
      </c>
      <c r="H21" s="3"/>
    </row>
    <row r="22" spans="2:8" s="10" customFormat="1" x14ac:dyDescent="0.25">
      <c r="B22" s="2" t="s">
        <v>15</v>
      </c>
      <c r="C22" s="2" t="s">
        <v>17</v>
      </c>
      <c r="D22" s="2" t="s">
        <v>73</v>
      </c>
      <c r="E22" s="4"/>
      <c r="F22" s="4"/>
      <c r="G22" s="1" t="s">
        <v>25</v>
      </c>
      <c r="H22" s="3"/>
    </row>
    <row r="23" spans="2:8" s="10" customFormat="1" x14ac:dyDescent="0.25">
      <c r="B23" s="2" t="s">
        <v>15</v>
      </c>
      <c r="C23" s="2" t="s">
        <v>17</v>
      </c>
      <c r="D23" s="2" t="s">
        <v>74</v>
      </c>
      <c r="E23" s="4"/>
      <c r="F23" s="4"/>
      <c r="G23" s="1" t="s">
        <v>25</v>
      </c>
      <c r="H23" s="3"/>
    </row>
    <row r="24" spans="2:8" s="10" customFormat="1" x14ac:dyDescent="0.25">
      <c r="B24" s="2" t="s">
        <v>15</v>
      </c>
      <c r="C24" s="2" t="s">
        <v>17</v>
      </c>
      <c r="D24" s="2" t="s">
        <v>52</v>
      </c>
      <c r="E24" s="4"/>
      <c r="F24" s="4"/>
      <c r="G24" s="1" t="s">
        <v>25</v>
      </c>
      <c r="H24" s="3"/>
    </row>
    <row r="25" spans="2:8" s="10" customFormat="1" x14ac:dyDescent="0.25">
      <c r="B25" s="2" t="s">
        <v>15</v>
      </c>
      <c r="C25" s="2" t="s">
        <v>17</v>
      </c>
      <c r="D25" s="2" t="s">
        <v>53</v>
      </c>
      <c r="E25" s="4"/>
      <c r="F25" s="4"/>
      <c r="G25" s="1" t="s">
        <v>25</v>
      </c>
      <c r="H25" s="3"/>
    </row>
    <row r="26" spans="2:8" s="10" customFormat="1" x14ac:dyDescent="0.25">
      <c r="B26" s="2" t="s">
        <v>15</v>
      </c>
      <c r="C26" s="2" t="s">
        <v>17</v>
      </c>
      <c r="D26" s="2" t="s">
        <v>54</v>
      </c>
      <c r="E26" s="4"/>
      <c r="F26" s="4"/>
      <c r="G26" s="1" t="s">
        <v>25</v>
      </c>
      <c r="H26" s="3"/>
    </row>
    <row r="27" spans="2:8" s="10" customFormat="1" x14ac:dyDescent="0.25">
      <c r="B27" s="2" t="s">
        <v>15</v>
      </c>
      <c r="C27" s="2" t="s">
        <v>17</v>
      </c>
      <c r="D27" s="2" t="s">
        <v>91</v>
      </c>
      <c r="E27" s="4"/>
      <c r="F27" s="4"/>
      <c r="G27" s="1" t="s">
        <v>25</v>
      </c>
      <c r="H27" s="3"/>
    </row>
    <row r="28" spans="2:8" s="10" customFormat="1" x14ac:dyDescent="0.25">
      <c r="B28" s="2" t="s">
        <v>15</v>
      </c>
      <c r="C28" s="2" t="s">
        <v>82</v>
      </c>
      <c r="D28" s="2" t="s">
        <v>81</v>
      </c>
      <c r="E28" s="4"/>
      <c r="F28" s="4"/>
      <c r="G28" s="1" t="s">
        <v>25</v>
      </c>
      <c r="H28" s="3"/>
    </row>
    <row r="29" spans="2:8" s="10" customFormat="1" x14ac:dyDescent="0.25">
      <c r="B29" s="2" t="s">
        <v>15</v>
      </c>
      <c r="C29" s="2" t="s">
        <v>82</v>
      </c>
      <c r="D29" s="2" t="s">
        <v>96</v>
      </c>
      <c r="E29" s="4"/>
      <c r="F29" s="4"/>
      <c r="G29" s="1" t="s">
        <v>25</v>
      </c>
      <c r="H29" s="3"/>
    </row>
    <row r="30" spans="2:8" s="10" customFormat="1" x14ac:dyDescent="0.25">
      <c r="B30" s="2" t="s">
        <v>15</v>
      </c>
      <c r="C30" s="2" t="s">
        <v>97</v>
      </c>
      <c r="D30" s="2" t="s">
        <v>98</v>
      </c>
      <c r="E30" s="4"/>
      <c r="F30" s="4"/>
      <c r="G30" s="1" t="s">
        <v>25</v>
      </c>
      <c r="H30" s="3"/>
    </row>
    <row r="31" spans="2:8" s="10" customFormat="1" ht="25.5" x14ac:dyDescent="0.25">
      <c r="B31" s="2" t="s">
        <v>15</v>
      </c>
      <c r="C31" s="2" t="s">
        <v>42</v>
      </c>
      <c r="D31" s="2" t="s">
        <v>100</v>
      </c>
      <c r="E31" s="4"/>
      <c r="F31" s="4"/>
      <c r="G31" s="1" t="s">
        <v>25</v>
      </c>
      <c r="H31" s="3"/>
    </row>
    <row r="32" spans="2:8" s="10" customFormat="1" x14ac:dyDescent="0.25">
      <c r="B32" s="2" t="s">
        <v>15</v>
      </c>
      <c r="C32" s="2" t="s">
        <v>19</v>
      </c>
      <c r="D32" s="2" t="s">
        <v>99</v>
      </c>
      <c r="E32" s="4"/>
      <c r="F32" s="4"/>
      <c r="G32" s="1" t="s">
        <v>25</v>
      </c>
      <c r="H32" s="3"/>
    </row>
    <row r="33" spans="2:8" s="10" customFormat="1" x14ac:dyDescent="0.25">
      <c r="B33" s="2" t="s">
        <v>15</v>
      </c>
      <c r="C33" s="2" t="s">
        <v>16</v>
      </c>
      <c r="D33" s="2" t="s">
        <v>99</v>
      </c>
      <c r="E33" s="4"/>
      <c r="F33" s="4"/>
      <c r="G33" s="1" t="s">
        <v>25</v>
      </c>
      <c r="H33" s="3"/>
    </row>
    <row r="34" spans="2:8" s="10" customFormat="1" x14ac:dyDescent="0.25">
      <c r="B34" s="2" t="s">
        <v>15</v>
      </c>
      <c r="C34" s="2" t="s">
        <v>20</v>
      </c>
      <c r="D34" s="2" t="s">
        <v>99</v>
      </c>
      <c r="E34" s="4"/>
      <c r="F34" s="4"/>
      <c r="G34" s="1" t="s">
        <v>25</v>
      </c>
      <c r="H34" s="3"/>
    </row>
    <row r="35" spans="2:8" s="10" customFormat="1" x14ac:dyDescent="0.25">
      <c r="B35" s="7" t="s">
        <v>21</v>
      </c>
      <c r="C35" s="2" t="s">
        <v>23</v>
      </c>
      <c r="D35" s="2" t="s">
        <v>24</v>
      </c>
      <c r="E35" s="4"/>
      <c r="F35" s="4"/>
      <c r="G35" s="1" t="s">
        <v>25</v>
      </c>
      <c r="H35" s="3"/>
    </row>
    <row r="36" spans="2:8" s="10" customFormat="1" x14ac:dyDescent="0.25">
      <c r="B36" s="2" t="s">
        <v>21</v>
      </c>
      <c r="C36" s="2" t="s">
        <v>22</v>
      </c>
      <c r="D36" s="2" t="s">
        <v>62</v>
      </c>
      <c r="E36" s="4"/>
      <c r="F36" s="4"/>
      <c r="G36" s="1" t="s">
        <v>25</v>
      </c>
      <c r="H36" s="2"/>
    </row>
    <row r="37" spans="2:8" s="10" customFormat="1" x14ac:dyDescent="0.25">
      <c r="B37" s="2" t="s">
        <v>21</v>
      </c>
      <c r="C37" s="2" t="s">
        <v>55</v>
      </c>
      <c r="D37" s="2" t="s">
        <v>64</v>
      </c>
      <c r="E37" s="4"/>
      <c r="F37" s="4"/>
      <c r="G37" s="1" t="s">
        <v>25</v>
      </c>
      <c r="H37" s="2"/>
    </row>
    <row r="38" spans="2:8" s="10" customFormat="1" x14ac:dyDescent="0.25">
      <c r="B38" s="2" t="s">
        <v>21</v>
      </c>
      <c r="C38" s="2" t="s">
        <v>56</v>
      </c>
      <c r="D38" s="2" t="s">
        <v>63</v>
      </c>
      <c r="E38" s="4"/>
      <c r="F38" s="4"/>
      <c r="G38" s="1" t="s">
        <v>25</v>
      </c>
      <c r="H38" s="2"/>
    </row>
    <row r="39" spans="2:8" s="10" customFormat="1" x14ac:dyDescent="0.25">
      <c r="B39" s="2" t="s">
        <v>4</v>
      </c>
      <c r="C39" s="2" t="s">
        <v>38</v>
      </c>
      <c r="D39" s="2" t="s">
        <v>68</v>
      </c>
      <c r="E39" s="4">
        <v>100</v>
      </c>
      <c r="F39" s="4"/>
      <c r="G39" s="1" t="s">
        <v>25</v>
      </c>
      <c r="H39" s="2"/>
    </row>
    <row r="40" spans="2:8" s="10" customFormat="1" ht="25.5" x14ac:dyDescent="0.25">
      <c r="B40" s="2" t="s">
        <v>57</v>
      </c>
      <c r="C40" s="2" t="s">
        <v>84</v>
      </c>
      <c r="D40" s="2" t="s">
        <v>85</v>
      </c>
      <c r="E40" s="4">
        <v>100</v>
      </c>
      <c r="F40" s="4"/>
      <c r="G40" s="1" t="s">
        <v>25</v>
      </c>
      <c r="H40" s="2"/>
    </row>
    <row r="41" spans="2:8" s="10" customFormat="1" ht="25.5" x14ac:dyDescent="0.25">
      <c r="B41" s="2" t="s">
        <v>26</v>
      </c>
      <c r="C41" s="2" t="s">
        <v>27</v>
      </c>
      <c r="D41" s="2" t="s">
        <v>45</v>
      </c>
      <c r="E41" s="4">
        <v>100</v>
      </c>
      <c r="F41" s="4"/>
      <c r="G41" s="1" t="s">
        <v>25</v>
      </c>
      <c r="H41" s="2"/>
    </row>
    <row r="42" spans="2:8" s="10" customFormat="1" ht="25.5" x14ac:dyDescent="0.25">
      <c r="B42" s="2" t="s">
        <v>26</v>
      </c>
      <c r="C42" s="2" t="s">
        <v>28</v>
      </c>
      <c r="D42" s="2" t="s">
        <v>67</v>
      </c>
      <c r="E42" s="4">
        <v>100</v>
      </c>
      <c r="F42" s="4"/>
      <c r="G42" s="1" t="s">
        <v>25</v>
      </c>
      <c r="H42" s="2"/>
    </row>
    <row r="43" spans="2:8" s="10" customFormat="1" ht="25.5" x14ac:dyDescent="0.25">
      <c r="B43" s="2" t="s">
        <v>26</v>
      </c>
      <c r="C43" s="2" t="s">
        <v>83</v>
      </c>
      <c r="D43" s="2" t="s">
        <v>65</v>
      </c>
      <c r="E43" s="4">
        <v>100</v>
      </c>
      <c r="F43" s="4"/>
      <c r="G43" s="1" t="s">
        <v>25</v>
      </c>
      <c r="H43" s="2"/>
    </row>
    <row r="44" spans="2:8" s="10" customFormat="1" x14ac:dyDescent="0.25">
      <c r="B44" s="2" t="s">
        <v>26</v>
      </c>
      <c r="C44" s="2" t="s">
        <v>43</v>
      </c>
      <c r="D44" s="2" t="s">
        <v>66</v>
      </c>
      <c r="E44" s="4">
        <v>100</v>
      </c>
      <c r="F44" s="4"/>
      <c r="G44" s="1" t="s">
        <v>25</v>
      </c>
      <c r="H44" s="2"/>
    </row>
    <row r="45" spans="2:8" s="10" customFormat="1" ht="25.5" x14ac:dyDescent="0.25">
      <c r="B45" s="2" t="s">
        <v>30</v>
      </c>
      <c r="C45" s="2" t="s">
        <v>95</v>
      </c>
      <c r="D45" s="2" t="s">
        <v>94</v>
      </c>
      <c r="E45" s="4">
        <v>100</v>
      </c>
      <c r="F45" s="4"/>
      <c r="G45" s="1" t="s">
        <v>25</v>
      </c>
      <c r="H45" s="2"/>
    </row>
    <row r="46" spans="2:8" s="10" customFormat="1" x14ac:dyDescent="0.25">
      <c r="B46" s="2" t="s">
        <v>30</v>
      </c>
      <c r="C46" s="5" t="s">
        <v>31</v>
      </c>
      <c r="D46" s="2" t="s">
        <v>44</v>
      </c>
      <c r="E46" s="4">
        <v>100</v>
      </c>
      <c r="F46" s="4"/>
      <c r="G46" s="1" t="s">
        <v>25</v>
      </c>
      <c r="H46" s="2"/>
    </row>
    <row r="47" spans="2:8" s="10" customFormat="1" x14ac:dyDescent="0.25">
      <c r="B47" s="2" t="s">
        <v>32</v>
      </c>
      <c r="C47" s="5" t="s">
        <v>33</v>
      </c>
      <c r="D47" s="2" t="s">
        <v>33</v>
      </c>
      <c r="E47" s="4">
        <v>100</v>
      </c>
      <c r="F47" s="4"/>
      <c r="G47" s="1" t="s">
        <v>25</v>
      </c>
      <c r="H47" s="2"/>
    </row>
    <row r="48" spans="2:8" s="10" customFormat="1" x14ac:dyDescent="0.25">
      <c r="B48" s="2" t="s">
        <v>34</v>
      </c>
      <c r="C48" s="5" t="s">
        <v>35</v>
      </c>
      <c r="D48" s="2" t="s">
        <v>40</v>
      </c>
      <c r="E48" s="4">
        <v>100</v>
      </c>
      <c r="F48" s="4"/>
      <c r="G48" s="1" t="s">
        <v>25</v>
      </c>
      <c r="H48" s="2"/>
    </row>
    <row r="49" spans="2:8" s="10" customFormat="1" x14ac:dyDescent="0.25">
      <c r="B49" s="2" t="s">
        <v>34</v>
      </c>
      <c r="C49" s="5" t="s">
        <v>36</v>
      </c>
      <c r="D49" s="2" t="s">
        <v>41</v>
      </c>
      <c r="E49" s="4">
        <v>100</v>
      </c>
      <c r="F49" s="4"/>
      <c r="G49" s="1" t="s">
        <v>25</v>
      </c>
      <c r="H49" s="2"/>
    </row>
    <row r="50" spans="2:8" s="10" customFormat="1" x14ac:dyDescent="0.25">
      <c r="B50" s="2" t="s">
        <v>34</v>
      </c>
      <c r="C50" s="5" t="s">
        <v>37</v>
      </c>
      <c r="D50" s="2" t="s">
        <v>39</v>
      </c>
      <c r="E50" s="4">
        <v>100</v>
      </c>
      <c r="F50" s="4"/>
      <c r="G50" s="1" t="s">
        <v>25</v>
      </c>
      <c r="H50" s="2"/>
    </row>
    <row r="51" spans="2:8" ht="15.75" x14ac:dyDescent="0.25">
      <c r="B51" s="20"/>
      <c r="C51" s="20"/>
      <c r="D51" s="20"/>
      <c r="E51" s="21"/>
      <c r="F51" s="22">
        <f>SUM(F11:F50)</f>
        <v>0</v>
      </c>
      <c r="G51" s="20"/>
      <c r="H51" s="20"/>
    </row>
  </sheetData>
  <mergeCells count="9">
    <mergeCell ref="E8:F8"/>
    <mergeCell ref="G8:H8"/>
    <mergeCell ref="B2:H3"/>
    <mergeCell ref="E4:F4"/>
    <mergeCell ref="G4:H4"/>
    <mergeCell ref="B6:C6"/>
    <mergeCell ref="E6:H6"/>
    <mergeCell ref="E7:F7"/>
    <mergeCell ref="G7:H7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I60"/>
  <sheetViews>
    <sheetView tabSelected="1" workbookViewId="0">
      <selection activeCell="D22" sqref="D22"/>
    </sheetView>
  </sheetViews>
  <sheetFormatPr defaultRowHeight="15" x14ac:dyDescent="0.25"/>
  <cols>
    <col min="1" max="1" width="28.42578125" customWidth="1"/>
    <col min="2" max="2" width="20.28515625" customWidth="1"/>
    <col min="3" max="3" width="44.140625" customWidth="1"/>
    <col min="4" max="4" width="21.85546875" customWidth="1"/>
    <col min="5" max="5" width="16.140625" customWidth="1"/>
    <col min="6" max="6" width="17.7109375" customWidth="1"/>
    <col min="7" max="7" width="20" customWidth="1"/>
    <col min="8" max="8" width="18" customWidth="1"/>
  </cols>
  <sheetData>
    <row r="1" spans="1:9" x14ac:dyDescent="0.25">
      <c r="A1" s="816" t="s">
        <v>6</v>
      </c>
      <c r="B1" s="816"/>
      <c r="C1" s="816"/>
      <c r="D1" s="816"/>
      <c r="E1" s="816"/>
      <c r="F1" s="816"/>
      <c r="G1" s="816"/>
      <c r="H1" s="816"/>
      <c r="I1" s="815"/>
    </row>
    <row r="2" spans="1:9" x14ac:dyDescent="0.25">
      <c r="A2" s="816"/>
      <c r="B2" s="816"/>
      <c r="C2" s="816"/>
      <c r="D2" s="816"/>
      <c r="E2" s="816"/>
      <c r="F2" s="816"/>
      <c r="G2" s="816"/>
      <c r="H2" s="816"/>
      <c r="I2" s="815"/>
    </row>
    <row r="3" spans="1:9" ht="39" customHeight="1" x14ac:dyDescent="0.25">
      <c r="A3" s="391" t="s">
        <v>7</v>
      </c>
      <c r="B3" s="392">
        <v>2021</v>
      </c>
      <c r="C3" s="48" t="s">
        <v>8</v>
      </c>
      <c r="D3" s="721" t="s">
        <v>9</v>
      </c>
      <c r="E3" s="722"/>
      <c r="F3" s="723">
        <v>1</v>
      </c>
      <c r="G3" s="723"/>
      <c r="H3" s="723"/>
      <c r="I3" s="815"/>
    </row>
    <row r="4" spans="1:9" x14ac:dyDescent="0.25">
      <c r="A4" s="345"/>
      <c r="B4" s="345"/>
      <c r="C4" s="345"/>
      <c r="D4" s="346"/>
      <c r="E4" s="346"/>
      <c r="F4" s="346"/>
      <c r="G4" s="346"/>
      <c r="H4" s="346"/>
      <c r="I4" s="815"/>
    </row>
    <row r="5" spans="1:9" x14ac:dyDescent="0.25">
      <c r="A5" s="724" t="s">
        <v>11</v>
      </c>
      <c r="B5" s="724"/>
      <c r="C5" s="49"/>
      <c r="D5" s="721" t="s">
        <v>10</v>
      </c>
      <c r="E5" s="725"/>
      <c r="F5" s="725"/>
      <c r="G5" s="725"/>
      <c r="H5" s="722"/>
      <c r="I5" s="815"/>
    </row>
    <row r="6" spans="1:9" x14ac:dyDescent="0.25">
      <c r="A6" s="50" t="s">
        <v>12</v>
      </c>
      <c r="B6" s="51" t="s">
        <v>380</v>
      </c>
      <c r="C6" s="49"/>
      <c r="D6" s="801" t="s">
        <v>12</v>
      </c>
      <c r="E6" s="801"/>
      <c r="F6" s="802" t="s">
        <v>212</v>
      </c>
      <c r="G6" s="802"/>
      <c r="H6" s="802"/>
      <c r="I6" s="815"/>
    </row>
    <row r="7" spans="1:9" ht="39" x14ac:dyDescent="0.25">
      <c r="A7" s="374" t="s">
        <v>13</v>
      </c>
      <c r="B7" s="374" t="s">
        <v>381</v>
      </c>
      <c r="C7" s="375"/>
      <c r="D7" s="794" t="s">
        <v>13</v>
      </c>
      <c r="E7" s="794"/>
      <c r="F7" s="817" t="s">
        <v>382</v>
      </c>
      <c r="G7" s="817"/>
      <c r="H7" s="817"/>
      <c r="I7" s="815"/>
    </row>
    <row r="8" spans="1:9" x14ac:dyDescent="0.25">
      <c r="A8" s="345"/>
      <c r="B8" s="345"/>
      <c r="C8" s="345"/>
      <c r="D8" s="346"/>
      <c r="E8" s="346"/>
      <c r="F8" s="346"/>
      <c r="G8" s="346"/>
      <c r="H8" s="346"/>
      <c r="I8" s="815"/>
    </row>
    <row r="9" spans="1:9" ht="37.5" customHeight="1" x14ac:dyDescent="0.25">
      <c r="A9" s="372" t="s">
        <v>0</v>
      </c>
      <c r="B9" s="372" t="s">
        <v>1</v>
      </c>
      <c r="C9" s="372" t="s">
        <v>2</v>
      </c>
      <c r="D9" s="372" t="s">
        <v>124</v>
      </c>
      <c r="E9" s="372" t="s">
        <v>3</v>
      </c>
      <c r="F9" s="372" t="s">
        <v>14</v>
      </c>
      <c r="G9" s="373" t="s">
        <v>149</v>
      </c>
      <c r="H9" s="796" t="s">
        <v>5</v>
      </c>
      <c r="I9" s="797"/>
    </row>
    <row r="10" spans="1:9" ht="38.25" customHeight="1" x14ac:dyDescent="0.25">
      <c r="A10" s="54" t="s">
        <v>21</v>
      </c>
      <c r="B10" s="414" t="s">
        <v>23</v>
      </c>
      <c r="C10" s="414" t="s">
        <v>24</v>
      </c>
      <c r="D10" s="415">
        <v>224648.28000000003</v>
      </c>
      <c r="E10" s="416">
        <v>3</v>
      </c>
      <c r="F10" s="417">
        <f>D10/4</f>
        <v>56162.070000000007</v>
      </c>
      <c r="G10" s="417">
        <f>D10/12</f>
        <v>18720.690000000002</v>
      </c>
      <c r="H10" s="385" t="s">
        <v>109</v>
      </c>
      <c r="I10" s="811">
        <f>SUM(E10:E14)</f>
        <v>14</v>
      </c>
    </row>
    <row r="11" spans="1:9" ht="27" customHeight="1" x14ac:dyDescent="0.25">
      <c r="A11" s="54" t="s">
        <v>21</v>
      </c>
      <c r="B11" s="414" t="s">
        <v>22</v>
      </c>
      <c r="C11" s="414" t="s">
        <v>101</v>
      </c>
      <c r="D11" s="415">
        <v>232331.39999999997</v>
      </c>
      <c r="E11" s="416">
        <v>3</v>
      </c>
      <c r="F11" s="417">
        <f t="shared" ref="F11" si="0">D11/4</f>
        <v>58082.849999999991</v>
      </c>
      <c r="G11" s="417">
        <f t="shared" ref="G11" si="1">D11/12</f>
        <v>19360.949999999997</v>
      </c>
      <c r="H11" s="384"/>
      <c r="I11" s="813"/>
    </row>
    <row r="12" spans="1:9" ht="33.75" customHeight="1" x14ac:dyDescent="0.25">
      <c r="A12" s="54" t="s">
        <v>21</v>
      </c>
      <c r="B12" s="414" t="s">
        <v>56</v>
      </c>
      <c r="C12" s="414" t="s">
        <v>63</v>
      </c>
      <c r="D12" s="415">
        <f>SUM(D9:D10)</f>
        <v>224648.28000000003</v>
      </c>
      <c r="E12" s="416">
        <v>3</v>
      </c>
      <c r="F12" s="417">
        <f>D12/4</f>
        <v>56162.070000000007</v>
      </c>
      <c r="G12" s="417">
        <f>D12/12</f>
        <v>18720.690000000002</v>
      </c>
      <c r="H12" s="384"/>
      <c r="I12" s="813"/>
    </row>
    <row r="13" spans="1:9" x14ac:dyDescent="0.25">
      <c r="A13" s="54" t="s">
        <v>21</v>
      </c>
      <c r="B13" s="414" t="s">
        <v>17</v>
      </c>
      <c r="C13" s="414" t="s">
        <v>383</v>
      </c>
      <c r="D13" s="415">
        <v>5101448.12</v>
      </c>
      <c r="E13" s="416">
        <v>3</v>
      </c>
      <c r="F13" s="417">
        <f>G13*3</f>
        <v>509634.66718800005</v>
      </c>
      <c r="G13" s="417">
        <v>169878.22239600003</v>
      </c>
      <c r="H13" s="384"/>
      <c r="I13" s="813"/>
    </row>
    <row r="14" spans="1:9" ht="44.25" customHeight="1" x14ac:dyDescent="0.25">
      <c r="A14" s="54" t="s">
        <v>21</v>
      </c>
      <c r="B14" s="414" t="s">
        <v>17</v>
      </c>
      <c r="C14" s="414" t="s">
        <v>384</v>
      </c>
      <c r="D14" s="415">
        <v>2062491.9799999981</v>
      </c>
      <c r="E14" s="416">
        <v>2</v>
      </c>
      <c r="F14" s="417">
        <f>G14*3</f>
        <v>257811.49749999976</v>
      </c>
      <c r="G14" s="417">
        <v>85937.16583333326</v>
      </c>
      <c r="H14" s="384"/>
      <c r="I14" s="812"/>
    </row>
    <row r="15" spans="1:9" ht="37.5" customHeight="1" x14ac:dyDescent="0.25">
      <c r="A15" s="376" t="s">
        <v>15</v>
      </c>
      <c r="B15" s="381" t="s">
        <v>18</v>
      </c>
      <c r="C15" s="376" t="s">
        <v>75</v>
      </c>
      <c r="D15" s="377">
        <f>F15*4</f>
        <v>1544</v>
      </c>
      <c r="E15" s="378">
        <v>3</v>
      </c>
      <c r="F15" s="377">
        <v>386</v>
      </c>
      <c r="G15" s="382">
        <v>128</v>
      </c>
      <c r="H15" s="383" t="s">
        <v>109</v>
      </c>
      <c r="I15" s="811">
        <f>SUM(E15:E29)</f>
        <v>42</v>
      </c>
    </row>
    <row r="16" spans="1:9" ht="38.25" customHeight="1" x14ac:dyDescent="0.25">
      <c r="A16" s="376" t="s">
        <v>15</v>
      </c>
      <c r="B16" s="381" t="s">
        <v>18</v>
      </c>
      <c r="C16" s="376" t="s">
        <v>76</v>
      </c>
      <c r="D16" s="377">
        <f t="shared" ref="D16:D19" si="2">F16*4</f>
        <v>908</v>
      </c>
      <c r="E16" s="378">
        <v>3</v>
      </c>
      <c r="F16" s="377">
        <v>227</v>
      </c>
      <c r="G16" s="382">
        <f t="shared" ref="G16:G19" si="3">D16/12</f>
        <v>75.666666666666671</v>
      </c>
      <c r="H16" s="379"/>
      <c r="I16" s="813"/>
    </row>
    <row r="17" spans="1:9" ht="27.75" customHeight="1" x14ac:dyDescent="0.25">
      <c r="A17" s="376" t="s">
        <v>15</v>
      </c>
      <c r="B17" s="376" t="s">
        <v>145</v>
      </c>
      <c r="C17" s="376" t="s">
        <v>215</v>
      </c>
      <c r="D17" s="377">
        <v>60</v>
      </c>
      <c r="E17" s="378">
        <v>3</v>
      </c>
      <c r="F17" s="377">
        <v>15</v>
      </c>
      <c r="G17" s="383">
        <v>5</v>
      </c>
      <c r="H17" s="379"/>
      <c r="I17" s="813"/>
    </row>
    <row r="18" spans="1:9" ht="36.75" customHeight="1" x14ac:dyDescent="0.25">
      <c r="A18" s="376" t="s">
        <v>15</v>
      </c>
      <c r="B18" s="376" t="s">
        <v>60</v>
      </c>
      <c r="C18" s="376" t="s">
        <v>79</v>
      </c>
      <c r="D18" s="377" t="s">
        <v>385</v>
      </c>
      <c r="E18" s="378">
        <v>2</v>
      </c>
      <c r="F18" s="377" t="s">
        <v>386</v>
      </c>
      <c r="G18" s="377" t="s">
        <v>387</v>
      </c>
      <c r="H18" s="379"/>
      <c r="I18" s="813"/>
    </row>
    <row r="19" spans="1:9" ht="30.75" customHeight="1" x14ac:dyDescent="0.25">
      <c r="A19" s="376" t="s">
        <v>15</v>
      </c>
      <c r="B19" s="376" t="s">
        <v>60</v>
      </c>
      <c r="C19" s="376" t="s">
        <v>80</v>
      </c>
      <c r="D19" s="377">
        <f t="shared" si="2"/>
        <v>952</v>
      </c>
      <c r="E19" s="378">
        <v>3</v>
      </c>
      <c r="F19" s="377">
        <v>238</v>
      </c>
      <c r="G19" s="382">
        <f t="shared" si="3"/>
        <v>79.333333333333329</v>
      </c>
      <c r="H19" s="379"/>
      <c r="I19" s="813"/>
    </row>
    <row r="20" spans="1:9" ht="32.25" customHeight="1" x14ac:dyDescent="0.25">
      <c r="A20" s="376" t="s">
        <v>15</v>
      </c>
      <c r="B20" s="376" t="s">
        <v>17</v>
      </c>
      <c r="C20" s="376" t="s">
        <v>73</v>
      </c>
      <c r="D20" s="377">
        <v>1000</v>
      </c>
      <c r="E20" s="378">
        <v>3</v>
      </c>
      <c r="F20" s="377">
        <f>G20*3</f>
        <v>200</v>
      </c>
      <c r="G20" s="377">
        <f>(0.8*D20)/12</f>
        <v>66.666666666666671</v>
      </c>
      <c r="H20" s="379"/>
      <c r="I20" s="813"/>
    </row>
    <row r="21" spans="1:9" ht="25.5" customHeight="1" x14ac:dyDescent="0.25">
      <c r="A21" s="376" t="s">
        <v>15</v>
      </c>
      <c r="B21" s="376" t="s">
        <v>17</v>
      </c>
      <c r="C21" s="376" t="s">
        <v>388</v>
      </c>
      <c r="D21" s="377">
        <v>1020</v>
      </c>
      <c r="E21" s="378">
        <v>3</v>
      </c>
      <c r="F21" s="377">
        <f>G21*3</f>
        <v>204</v>
      </c>
      <c r="G21" s="377">
        <f>(0.8*D21)/12</f>
        <v>68</v>
      </c>
      <c r="H21" s="379"/>
      <c r="I21" s="813"/>
    </row>
    <row r="22" spans="1:9" ht="26.25" customHeight="1" x14ac:dyDescent="0.25">
      <c r="A22" s="376" t="s">
        <v>15</v>
      </c>
      <c r="B22" s="376" t="s">
        <v>42</v>
      </c>
      <c r="C22" s="376" t="s">
        <v>389</v>
      </c>
      <c r="D22" s="377" t="s">
        <v>390</v>
      </c>
      <c r="E22" s="378">
        <v>2</v>
      </c>
      <c r="F22" s="377" t="s">
        <v>390</v>
      </c>
      <c r="G22" s="377" t="s">
        <v>390</v>
      </c>
      <c r="H22" s="379"/>
      <c r="I22" s="813"/>
    </row>
    <row r="23" spans="1:9" ht="27.75" customHeight="1" x14ac:dyDescent="0.25">
      <c r="A23" s="376" t="s">
        <v>15</v>
      </c>
      <c r="B23" s="376" t="s">
        <v>19</v>
      </c>
      <c r="C23" s="376" t="s">
        <v>389</v>
      </c>
      <c r="D23" s="377" t="s">
        <v>385</v>
      </c>
      <c r="E23" s="378">
        <v>2</v>
      </c>
      <c r="F23" s="377" t="s">
        <v>385</v>
      </c>
      <c r="G23" s="377" t="s">
        <v>385</v>
      </c>
      <c r="H23" s="379"/>
      <c r="I23" s="813"/>
    </row>
    <row r="24" spans="1:9" ht="24.75" customHeight="1" x14ac:dyDescent="0.25">
      <c r="A24" s="376" t="s">
        <v>15</v>
      </c>
      <c r="B24" s="376" t="s">
        <v>16</v>
      </c>
      <c r="C24" s="376" t="s">
        <v>389</v>
      </c>
      <c r="D24" s="377" t="s">
        <v>391</v>
      </c>
      <c r="E24" s="378">
        <v>3</v>
      </c>
      <c r="F24" s="377" t="s">
        <v>391</v>
      </c>
      <c r="G24" s="377" t="s">
        <v>391</v>
      </c>
      <c r="H24" s="379"/>
      <c r="I24" s="813"/>
    </row>
    <row r="25" spans="1:9" ht="22.5" customHeight="1" x14ac:dyDescent="0.25">
      <c r="A25" s="376" t="s">
        <v>15</v>
      </c>
      <c r="B25" s="376" t="s">
        <v>20</v>
      </c>
      <c r="C25" s="376" t="s">
        <v>389</v>
      </c>
      <c r="D25" s="377" t="s">
        <v>391</v>
      </c>
      <c r="E25" s="378">
        <v>3</v>
      </c>
      <c r="F25" s="377" t="s">
        <v>391</v>
      </c>
      <c r="G25" s="377" t="s">
        <v>391</v>
      </c>
      <c r="H25" s="379"/>
      <c r="I25" s="813"/>
    </row>
    <row r="26" spans="1:9" ht="23.25" customHeight="1" x14ac:dyDescent="0.25">
      <c r="A26" s="376" t="s">
        <v>15</v>
      </c>
      <c r="B26" s="376" t="s">
        <v>126</v>
      </c>
      <c r="C26" s="376" t="s">
        <v>389</v>
      </c>
      <c r="D26" s="377" t="s">
        <v>385</v>
      </c>
      <c r="E26" s="378">
        <v>3</v>
      </c>
      <c r="F26" s="377" t="s">
        <v>385</v>
      </c>
      <c r="G26" s="377" t="s">
        <v>385</v>
      </c>
      <c r="H26" s="379"/>
      <c r="I26" s="813"/>
    </row>
    <row r="27" spans="1:9" ht="27" customHeight="1" x14ac:dyDescent="0.25">
      <c r="A27" s="376" t="s">
        <v>15</v>
      </c>
      <c r="B27" s="376" t="s">
        <v>82</v>
      </c>
      <c r="C27" s="376" t="s">
        <v>81</v>
      </c>
      <c r="D27" s="380">
        <v>1</v>
      </c>
      <c r="E27" s="378">
        <v>3</v>
      </c>
      <c r="F27" s="380">
        <v>1</v>
      </c>
      <c r="G27" s="380">
        <v>1</v>
      </c>
      <c r="H27" s="379"/>
      <c r="I27" s="813"/>
    </row>
    <row r="28" spans="1:9" ht="26.25" customHeight="1" x14ac:dyDescent="0.25">
      <c r="A28" s="55" t="s">
        <v>15</v>
      </c>
      <c r="B28" s="376" t="s">
        <v>82</v>
      </c>
      <c r="C28" s="376" t="s">
        <v>96</v>
      </c>
      <c r="D28" s="380">
        <v>1</v>
      </c>
      <c r="E28" s="378">
        <v>3</v>
      </c>
      <c r="F28" s="380">
        <v>1</v>
      </c>
      <c r="G28" s="380">
        <v>1</v>
      </c>
      <c r="H28" s="379"/>
      <c r="I28" s="813"/>
    </row>
    <row r="29" spans="1:9" ht="30" customHeight="1" x14ac:dyDescent="0.25">
      <c r="A29" s="55" t="s">
        <v>15</v>
      </c>
      <c r="B29" s="376" t="s">
        <v>392</v>
      </c>
      <c r="C29" s="376" t="s">
        <v>393</v>
      </c>
      <c r="D29" s="377" t="s">
        <v>394</v>
      </c>
      <c r="E29" s="378">
        <v>3</v>
      </c>
      <c r="F29" s="383" t="s">
        <v>394</v>
      </c>
      <c r="G29" s="383" t="s">
        <v>394</v>
      </c>
      <c r="H29" s="379"/>
      <c r="I29" s="813"/>
    </row>
    <row r="30" spans="1:9" x14ac:dyDescent="0.25">
      <c r="A30" s="57" t="s">
        <v>29</v>
      </c>
      <c r="B30" s="447" t="s">
        <v>29</v>
      </c>
      <c r="C30" s="447" t="s">
        <v>47</v>
      </c>
      <c r="D30" s="462">
        <v>600</v>
      </c>
      <c r="E30" s="449">
        <v>4</v>
      </c>
      <c r="F30" s="451">
        <f>D30/4</f>
        <v>150</v>
      </c>
      <c r="G30" s="451">
        <f>D30/12</f>
        <v>50</v>
      </c>
      <c r="H30" s="463" t="s">
        <v>109</v>
      </c>
      <c r="I30" s="811">
        <f>SUM(E30:E31)</f>
        <v>8</v>
      </c>
    </row>
    <row r="31" spans="1:9" x14ac:dyDescent="0.25">
      <c r="A31" s="57" t="s">
        <v>29</v>
      </c>
      <c r="B31" s="447" t="s">
        <v>29</v>
      </c>
      <c r="C31" s="446" t="s">
        <v>48</v>
      </c>
      <c r="D31" s="462">
        <v>450</v>
      </c>
      <c r="E31" s="449">
        <v>4</v>
      </c>
      <c r="F31" s="450">
        <f t="shared" ref="F31" si="4">D31/4</f>
        <v>112.5</v>
      </c>
      <c r="G31" s="450">
        <f t="shared" ref="G31" si="5">D31/12</f>
        <v>37.5</v>
      </c>
      <c r="H31" s="463"/>
      <c r="I31" s="812"/>
    </row>
    <row r="32" spans="1:9" ht="28.5" customHeight="1" x14ac:dyDescent="0.25">
      <c r="A32" s="59" t="s">
        <v>26</v>
      </c>
      <c r="B32" s="452" t="s">
        <v>103</v>
      </c>
      <c r="C32" s="452" t="s">
        <v>105</v>
      </c>
      <c r="D32" s="464">
        <v>1</v>
      </c>
      <c r="E32" s="453">
        <v>2</v>
      </c>
      <c r="F32" s="464">
        <v>1</v>
      </c>
      <c r="G32" s="464">
        <v>1</v>
      </c>
      <c r="H32" s="465"/>
      <c r="I32" s="813">
        <f>SUM(E32:E37)</f>
        <v>12</v>
      </c>
    </row>
    <row r="33" spans="1:9" ht="42.75" customHeight="1" x14ac:dyDescent="0.25">
      <c r="A33" s="59" t="s">
        <v>26</v>
      </c>
      <c r="B33" s="452" t="s">
        <v>104</v>
      </c>
      <c r="C33" s="452" t="s">
        <v>106</v>
      </c>
      <c r="D33" s="464">
        <v>1</v>
      </c>
      <c r="E33" s="453">
        <v>2</v>
      </c>
      <c r="F33" s="464">
        <v>1</v>
      </c>
      <c r="G33" s="464">
        <v>1</v>
      </c>
      <c r="H33" s="466"/>
      <c r="I33" s="813"/>
    </row>
    <row r="34" spans="1:9" ht="45.75" customHeight="1" x14ac:dyDescent="0.25">
      <c r="A34" s="59" t="s">
        <v>26</v>
      </c>
      <c r="B34" s="452" t="s">
        <v>27</v>
      </c>
      <c r="C34" s="452" t="s">
        <v>112</v>
      </c>
      <c r="D34" s="464">
        <v>1</v>
      </c>
      <c r="E34" s="453">
        <v>2</v>
      </c>
      <c r="F34" s="464">
        <v>1</v>
      </c>
      <c r="G34" s="464">
        <v>1</v>
      </c>
      <c r="H34" s="466"/>
      <c r="I34" s="813"/>
    </row>
    <row r="35" spans="1:9" ht="39" customHeight="1" x14ac:dyDescent="0.25">
      <c r="A35" s="59" t="s">
        <v>26</v>
      </c>
      <c r="B35" s="452" t="s">
        <v>28</v>
      </c>
      <c r="C35" s="452" t="s">
        <v>67</v>
      </c>
      <c r="D35" s="464">
        <v>1</v>
      </c>
      <c r="E35" s="453">
        <v>2</v>
      </c>
      <c r="F35" s="464">
        <v>1</v>
      </c>
      <c r="G35" s="464">
        <v>1</v>
      </c>
      <c r="H35" s="466"/>
      <c r="I35" s="813"/>
    </row>
    <row r="36" spans="1:9" ht="36.75" customHeight="1" x14ac:dyDescent="0.25">
      <c r="A36" s="59" t="s">
        <v>26</v>
      </c>
      <c r="B36" s="452" t="s">
        <v>83</v>
      </c>
      <c r="C36" s="452" t="s">
        <v>65</v>
      </c>
      <c r="D36" s="464">
        <v>1</v>
      </c>
      <c r="E36" s="453">
        <v>2</v>
      </c>
      <c r="F36" s="464">
        <v>1</v>
      </c>
      <c r="G36" s="464">
        <v>1</v>
      </c>
      <c r="H36" s="466"/>
      <c r="I36" s="813"/>
    </row>
    <row r="37" spans="1:9" ht="42" customHeight="1" x14ac:dyDescent="0.25">
      <c r="A37" s="59" t="s">
        <v>26</v>
      </c>
      <c r="B37" s="452" t="s">
        <v>43</v>
      </c>
      <c r="C37" s="452" t="s">
        <v>395</v>
      </c>
      <c r="D37" s="464">
        <v>1</v>
      </c>
      <c r="E37" s="453">
        <v>2</v>
      </c>
      <c r="F37" s="464">
        <v>1</v>
      </c>
      <c r="G37" s="464">
        <v>1</v>
      </c>
      <c r="H37" s="466"/>
      <c r="I37" s="812"/>
    </row>
    <row r="38" spans="1:9" ht="47.25" customHeight="1" x14ac:dyDescent="0.25">
      <c r="A38" s="55" t="s">
        <v>57</v>
      </c>
      <c r="B38" s="376" t="s">
        <v>87</v>
      </c>
      <c r="C38" s="376" t="s">
        <v>110</v>
      </c>
      <c r="D38" s="380">
        <v>1</v>
      </c>
      <c r="E38" s="378">
        <v>2</v>
      </c>
      <c r="F38" s="380">
        <v>1</v>
      </c>
      <c r="G38" s="380">
        <v>1</v>
      </c>
      <c r="H38" s="379" t="s">
        <v>109</v>
      </c>
      <c r="I38" s="813">
        <f>SUM(E38:E39)</f>
        <v>4</v>
      </c>
    </row>
    <row r="39" spans="1:9" ht="45" customHeight="1" x14ac:dyDescent="0.25">
      <c r="A39" s="55" t="s">
        <v>57</v>
      </c>
      <c r="B39" s="376" t="s">
        <v>89</v>
      </c>
      <c r="C39" s="376" t="s">
        <v>117</v>
      </c>
      <c r="D39" s="380">
        <v>1</v>
      </c>
      <c r="E39" s="378">
        <v>2</v>
      </c>
      <c r="F39" s="380">
        <v>1</v>
      </c>
      <c r="G39" s="380">
        <v>1</v>
      </c>
      <c r="H39" s="379"/>
      <c r="I39" s="812"/>
    </row>
    <row r="40" spans="1:9" ht="39.75" customHeight="1" x14ac:dyDescent="0.25">
      <c r="A40" s="60" t="s">
        <v>30</v>
      </c>
      <c r="B40" s="455" t="s">
        <v>111</v>
      </c>
      <c r="C40" s="454" t="s">
        <v>396</v>
      </c>
      <c r="D40" s="467">
        <v>24</v>
      </c>
      <c r="E40" s="456">
        <v>2</v>
      </c>
      <c r="F40" s="468">
        <v>8</v>
      </c>
      <c r="G40" s="468">
        <v>2</v>
      </c>
      <c r="H40" s="469"/>
      <c r="I40" s="811">
        <f>SUM(E40:E41)</f>
        <v>4</v>
      </c>
    </row>
    <row r="41" spans="1:9" ht="34.5" customHeight="1" x14ac:dyDescent="0.25">
      <c r="A41" s="353" t="s">
        <v>30</v>
      </c>
      <c r="B41" s="455" t="s">
        <v>111</v>
      </c>
      <c r="C41" s="454" t="s">
        <v>397</v>
      </c>
      <c r="D41" s="467">
        <v>12</v>
      </c>
      <c r="E41" s="456">
        <v>2</v>
      </c>
      <c r="F41" s="468">
        <v>3</v>
      </c>
      <c r="G41" s="468">
        <v>1</v>
      </c>
      <c r="H41" s="469"/>
      <c r="I41" s="812"/>
    </row>
    <row r="42" spans="1:9" ht="34.5" customHeight="1" x14ac:dyDescent="0.25">
      <c r="A42" s="51" t="s">
        <v>151</v>
      </c>
      <c r="B42" s="470" t="s">
        <v>398</v>
      </c>
      <c r="C42" s="439" t="s">
        <v>399</v>
      </c>
      <c r="D42" s="471">
        <v>354</v>
      </c>
      <c r="E42" s="472">
        <v>2</v>
      </c>
      <c r="F42" s="473">
        <v>88</v>
      </c>
      <c r="G42" s="473">
        <v>29</v>
      </c>
      <c r="H42" s="474" t="s">
        <v>109</v>
      </c>
      <c r="I42" s="475">
        <v>2</v>
      </c>
    </row>
    <row r="43" spans="1:9" ht="36" customHeight="1" x14ac:dyDescent="0.25">
      <c r="A43" s="62" t="s">
        <v>400</v>
      </c>
      <c r="B43" s="476" t="s">
        <v>401</v>
      </c>
      <c r="C43" s="477" t="s">
        <v>402</v>
      </c>
      <c r="D43" s="478">
        <v>1</v>
      </c>
      <c r="E43" s="479">
        <v>2</v>
      </c>
      <c r="F43" s="478">
        <v>1</v>
      </c>
      <c r="G43" s="478">
        <v>1</v>
      </c>
      <c r="H43" s="480"/>
      <c r="I43" s="811">
        <f>SUM(E43:E45)</f>
        <v>6</v>
      </c>
    </row>
    <row r="44" spans="1:9" ht="31.5" customHeight="1" x14ac:dyDescent="0.25">
      <c r="A44" s="62" t="s">
        <v>400</v>
      </c>
      <c r="B44" s="476" t="s">
        <v>403</v>
      </c>
      <c r="C44" s="477" t="s">
        <v>404</v>
      </c>
      <c r="D44" s="481">
        <v>1</v>
      </c>
      <c r="E44" s="479">
        <v>2</v>
      </c>
      <c r="F44" s="421">
        <v>0</v>
      </c>
      <c r="G44" s="421">
        <v>0</v>
      </c>
      <c r="H44" s="480"/>
      <c r="I44" s="813"/>
    </row>
    <row r="45" spans="1:9" ht="35.25" customHeight="1" x14ac:dyDescent="0.25">
      <c r="A45" s="62" t="s">
        <v>400</v>
      </c>
      <c r="B45" s="476" t="s">
        <v>405</v>
      </c>
      <c r="C45" s="477" t="s">
        <v>406</v>
      </c>
      <c r="D45" s="481">
        <v>1</v>
      </c>
      <c r="E45" s="479">
        <v>2</v>
      </c>
      <c r="F45" s="421">
        <v>0</v>
      </c>
      <c r="G45" s="421">
        <v>0</v>
      </c>
      <c r="H45" s="480"/>
      <c r="I45" s="812"/>
    </row>
    <row r="46" spans="1:9" ht="36.75" customHeight="1" x14ac:dyDescent="0.25">
      <c r="A46" s="386" t="s">
        <v>4</v>
      </c>
      <c r="B46" s="387" t="s">
        <v>116</v>
      </c>
      <c r="C46" s="386" t="s">
        <v>115</v>
      </c>
      <c r="D46" s="388">
        <v>1</v>
      </c>
      <c r="E46" s="389">
        <v>2</v>
      </c>
      <c r="F46" s="388">
        <v>1</v>
      </c>
      <c r="G46" s="388">
        <v>1</v>
      </c>
      <c r="H46" s="390" t="s">
        <v>109</v>
      </c>
      <c r="I46" s="482">
        <f>E46</f>
        <v>2</v>
      </c>
    </row>
    <row r="47" spans="1:9" ht="25.5" x14ac:dyDescent="0.25">
      <c r="A47" s="55" t="s">
        <v>34</v>
      </c>
      <c r="B47" s="381" t="s">
        <v>35</v>
      </c>
      <c r="C47" s="376" t="s">
        <v>93</v>
      </c>
      <c r="D47" s="483">
        <v>1</v>
      </c>
      <c r="E47" s="378">
        <v>2</v>
      </c>
      <c r="F47" s="483">
        <v>1</v>
      </c>
      <c r="G47" s="483">
        <v>1</v>
      </c>
      <c r="H47" s="379" t="s">
        <v>109</v>
      </c>
      <c r="I47" s="811">
        <f>E49+E48+E47</f>
        <v>6</v>
      </c>
    </row>
    <row r="48" spans="1:9" ht="27.75" customHeight="1" x14ac:dyDescent="0.25">
      <c r="A48" s="55" t="s">
        <v>34</v>
      </c>
      <c r="B48" s="381" t="s">
        <v>86</v>
      </c>
      <c r="C48" s="376" t="s">
        <v>41</v>
      </c>
      <c r="D48" s="483">
        <v>1</v>
      </c>
      <c r="E48" s="378">
        <v>2</v>
      </c>
      <c r="F48" s="483">
        <v>1</v>
      </c>
      <c r="G48" s="483">
        <v>1</v>
      </c>
      <c r="H48" s="379"/>
      <c r="I48" s="813"/>
    </row>
    <row r="49" spans="1:9" ht="25.5" customHeight="1" x14ac:dyDescent="0.25">
      <c r="A49" s="55" t="s">
        <v>34</v>
      </c>
      <c r="B49" s="381" t="s">
        <v>37</v>
      </c>
      <c r="C49" s="376" t="s">
        <v>39</v>
      </c>
      <c r="D49" s="483">
        <v>1</v>
      </c>
      <c r="E49" s="378">
        <v>2</v>
      </c>
      <c r="F49" s="483">
        <v>1</v>
      </c>
      <c r="G49" s="483">
        <v>1</v>
      </c>
      <c r="H49" s="379"/>
      <c r="I49" s="812"/>
    </row>
    <row r="50" spans="1:9" x14ac:dyDescent="0.25">
      <c r="A50" s="362"/>
      <c r="B50" s="458"/>
      <c r="C50" s="458"/>
      <c r="D50" s="459"/>
      <c r="E50" s="459"/>
      <c r="F50" s="460"/>
      <c r="G50" s="460"/>
      <c r="H50" s="460"/>
      <c r="I50" s="484">
        <f>SUM(I10:I48)</f>
        <v>100</v>
      </c>
    </row>
    <row r="51" spans="1:9" x14ac:dyDescent="0.25">
      <c r="A51" s="345"/>
      <c r="B51" s="345"/>
      <c r="C51" s="345"/>
      <c r="D51" s="346"/>
      <c r="E51" s="346"/>
      <c r="F51" s="346"/>
      <c r="G51" s="346"/>
      <c r="H51" s="346"/>
      <c r="I51" s="365"/>
    </row>
    <row r="52" spans="1:9" ht="49.5" customHeight="1" x14ac:dyDescent="0.25">
      <c r="A52" s="367" t="s">
        <v>407</v>
      </c>
      <c r="B52" s="367"/>
      <c r="C52" s="367" t="s">
        <v>281</v>
      </c>
      <c r="D52" s="368"/>
      <c r="E52" s="814" t="s">
        <v>282</v>
      </c>
      <c r="F52" s="814"/>
      <c r="G52" s="814"/>
      <c r="H52" s="368"/>
      <c r="I52" s="369"/>
    </row>
    <row r="53" spans="1:9" x14ac:dyDescent="0.25">
      <c r="A53" s="345"/>
      <c r="B53" s="345"/>
      <c r="C53" s="345"/>
      <c r="D53" s="346"/>
      <c r="E53" s="345"/>
      <c r="F53" s="346"/>
      <c r="G53" s="346"/>
      <c r="H53" s="346"/>
      <c r="I53" s="365"/>
    </row>
    <row r="54" spans="1:9" x14ac:dyDescent="0.25">
      <c r="A54" s="370"/>
      <c r="B54" s="345"/>
      <c r="C54" s="370"/>
      <c r="D54" s="346"/>
      <c r="E54" s="810"/>
      <c r="F54" s="810"/>
      <c r="G54" s="810"/>
      <c r="H54" s="346"/>
      <c r="I54" s="365"/>
    </row>
    <row r="55" spans="1:9" x14ac:dyDescent="0.25">
      <c r="A55" s="365" t="s">
        <v>377</v>
      </c>
      <c r="B55" s="365"/>
      <c r="C55" s="365" t="s">
        <v>283</v>
      </c>
      <c r="D55" s="346"/>
      <c r="E55" s="815" t="s">
        <v>144</v>
      </c>
      <c r="F55" s="815"/>
      <c r="G55" s="815"/>
      <c r="H55" s="346"/>
      <c r="I55" s="365"/>
    </row>
    <row r="56" spans="1:9" x14ac:dyDescent="0.25">
      <c r="A56" s="366" t="s">
        <v>142</v>
      </c>
      <c r="B56" s="366"/>
      <c r="C56" s="366" t="s">
        <v>142</v>
      </c>
      <c r="D56" s="346"/>
      <c r="E56" s="809" t="s">
        <v>142</v>
      </c>
      <c r="F56" s="809"/>
      <c r="G56" s="809"/>
      <c r="H56" s="346"/>
      <c r="I56" s="365"/>
    </row>
    <row r="57" spans="1:9" x14ac:dyDescent="0.25">
      <c r="A57" s="345"/>
      <c r="B57" s="345"/>
      <c r="C57" s="345"/>
      <c r="D57" s="346"/>
      <c r="E57" s="345"/>
      <c r="F57" s="346"/>
      <c r="G57" s="346"/>
      <c r="H57" s="346"/>
      <c r="I57" s="365"/>
    </row>
    <row r="58" spans="1:9" x14ac:dyDescent="0.25">
      <c r="A58" s="370"/>
      <c r="B58" s="345"/>
      <c r="C58" s="370"/>
      <c r="D58" s="346"/>
      <c r="E58" s="810"/>
      <c r="F58" s="810"/>
      <c r="G58" s="810"/>
      <c r="H58" s="346"/>
      <c r="I58" s="365"/>
    </row>
    <row r="59" spans="1:9" x14ac:dyDescent="0.25">
      <c r="A59" s="366" t="s">
        <v>143</v>
      </c>
      <c r="B59" s="366"/>
      <c r="C59" s="366" t="s">
        <v>143</v>
      </c>
      <c r="D59" s="346"/>
      <c r="E59" s="809" t="s">
        <v>143</v>
      </c>
      <c r="F59" s="809"/>
      <c r="G59" s="809"/>
      <c r="H59" s="346"/>
      <c r="I59" s="365"/>
    </row>
    <row r="60" spans="1:9" x14ac:dyDescent="0.25">
      <c r="A60" s="345"/>
      <c r="B60" s="345"/>
      <c r="C60" s="345"/>
      <c r="D60" s="346"/>
      <c r="E60" s="346"/>
      <c r="F60" s="346"/>
      <c r="G60" s="346"/>
      <c r="H60" s="346"/>
      <c r="I60" s="365"/>
    </row>
  </sheetData>
  <mergeCells count="25">
    <mergeCell ref="I38:I39"/>
    <mergeCell ref="A1:H2"/>
    <mergeCell ref="I1:I8"/>
    <mergeCell ref="D3:E3"/>
    <mergeCell ref="F3:H3"/>
    <mergeCell ref="A5:B5"/>
    <mergeCell ref="D5:H5"/>
    <mergeCell ref="D6:E6"/>
    <mergeCell ref="F6:H6"/>
    <mergeCell ref="D7:E7"/>
    <mergeCell ref="F7:H7"/>
    <mergeCell ref="H9:I9"/>
    <mergeCell ref="I10:I14"/>
    <mergeCell ref="I15:I29"/>
    <mergeCell ref="I30:I31"/>
    <mergeCell ref="I32:I37"/>
    <mergeCell ref="E56:G56"/>
    <mergeCell ref="E58:G58"/>
    <mergeCell ref="E59:G59"/>
    <mergeCell ref="I40:I41"/>
    <mergeCell ref="I43:I45"/>
    <mergeCell ref="I47:I49"/>
    <mergeCell ref="E52:G52"/>
    <mergeCell ref="E54:G54"/>
    <mergeCell ref="E55:G5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K49"/>
  <sheetViews>
    <sheetView zoomScale="98" zoomScaleNormal="98" workbookViewId="0">
      <selection activeCell="G22" sqref="G22"/>
    </sheetView>
  </sheetViews>
  <sheetFormatPr defaultColWidth="9.28515625" defaultRowHeight="12.75" x14ac:dyDescent="0.25"/>
  <cols>
    <col min="1" max="1" width="17.140625" style="44" customWidth="1"/>
    <col min="2" max="2" width="16" style="44" customWidth="1"/>
    <col min="3" max="3" width="27.85546875" style="44" customWidth="1"/>
    <col min="4" max="4" width="15.85546875" style="92" customWidth="1"/>
    <col min="5" max="5" width="8.42578125" style="9" customWidth="1"/>
    <col min="6" max="6" width="19.28515625" style="102" customWidth="1"/>
    <col min="7" max="7" width="18.7109375" style="102" customWidth="1"/>
    <col min="8" max="8" width="13.28515625" style="9" customWidth="1"/>
    <col min="9" max="9" width="13.28515625" style="67" customWidth="1"/>
    <col min="10" max="16384" width="9.28515625" style="8"/>
  </cols>
  <sheetData>
    <row r="2" spans="1:9" x14ac:dyDescent="0.25">
      <c r="A2" s="720" t="s">
        <v>6</v>
      </c>
      <c r="B2" s="720"/>
      <c r="C2" s="720"/>
      <c r="D2" s="720"/>
      <c r="E2" s="720"/>
      <c r="F2" s="720"/>
      <c r="G2" s="720"/>
      <c r="H2" s="720"/>
    </row>
    <row r="3" spans="1:9" x14ac:dyDescent="0.25">
      <c r="A3" s="720"/>
      <c r="B3" s="720"/>
      <c r="C3" s="720"/>
      <c r="D3" s="720"/>
      <c r="E3" s="720"/>
      <c r="F3" s="720"/>
      <c r="G3" s="720"/>
      <c r="H3" s="720"/>
    </row>
    <row r="4" spans="1:9" s="10" customFormat="1" ht="24.75" customHeight="1" x14ac:dyDescent="0.25">
      <c r="A4" s="46" t="s">
        <v>7</v>
      </c>
      <c r="B4" s="47">
        <v>2021</v>
      </c>
      <c r="C4" s="48" t="s">
        <v>8</v>
      </c>
      <c r="D4" s="721" t="s">
        <v>9</v>
      </c>
      <c r="E4" s="722"/>
      <c r="F4" s="723">
        <f>E36/100</f>
        <v>1</v>
      </c>
      <c r="G4" s="723"/>
      <c r="H4" s="723"/>
      <c r="I4" s="68"/>
    </row>
    <row r="6" spans="1:9" s="10" customFormat="1" ht="15" customHeight="1" x14ac:dyDescent="0.25">
      <c r="A6" s="724" t="s">
        <v>11</v>
      </c>
      <c r="B6" s="724"/>
      <c r="C6" s="49"/>
      <c r="D6" s="721" t="s">
        <v>10</v>
      </c>
      <c r="E6" s="725"/>
      <c r="F6" s="725"/>
      <c r="G6" s="725"/>
      <c r="H6" s="722"/>
      <c r="I6" s="68"/>
    </row>
    <row r="7" spans="1:9" s="10" customFormat="1" ht="15" customHeight="1" x14ac:dyDescent="0.25">
      <c r="A7" s="50" t="s">
        <v>12</v>
      </c>
      <c r="B7" s="51" t="s">
        <v>243</v>
      </c>
      <c r="C7" s="49"/>
      <c r="D7" s="737" t="s">
        <v>12</v>
      </c>
      <c r="E7" s="737"/>
      <c r="F7" s="729" t="s">
        <v>210</v>
      </c>
      <c r="G7" s="729"/>
      <c r="H7" s="729"/>
      <c r="I7" s="68"/>
    </row>
    <row r="8" spans="1:9" s="10" customFormat="1" ht="15" customHeight="1" x14ac:dyDescent="0.25">
      <c r="A8" s="52" t="s">
        <v>13</v>
      </c>
      <c r="B8" s="52" t="s">
        <v>239</v>
      </c>
      <c r="C8" s="49"/>
      <c r="D8" s="734" t="s">
        <v>13</v>
      </c>
      <c r="E8" s="734"/>
      <c r="F8" s="732" t="s">
        <v>240</v>
      </c>
      <c r="G8" s="732"/>
      <c r="H8" s="732"/>
      <c r="I8" s="68"/>
    </row>
    <row r="10" spans="1:9" s="44" customFormat="1" ht="25.5" x14ac:dyDescent="0.25">
      <c r="A10" s="83" t="s">
        <v>0</v>
      </c>
      <c r="B10" s="83" t="s">
        <v>1</v>
      </c>
      <c r="C10" s="83" t="s">
        <v>2</v>
      </c>
      <c r="D10" s="85" t="s">
        <v>124</v>
      </c>
      <c r="E10" s="83" t="s">
        <v>3</v>
      </c>
      <c r="F10" s="85" t="s">
        <v>14</v>
      </c>
      <c r="G10" s="96" t="s">
        <v>149</v>
      </c>
      <c r="H10" s="716" t="s">
        <v>5</v>
      </c>
      <c r="I10" s="717"/>
    </row>
    <row r="11" spans="1:9" s="26" customFormat="1" ht="30.75" customHeight="1" x14ac:dyDescent="0.25">
      <c r="A11" s="110" t="s">
        <v>21</v>
      </c>
      <c r="B11" s="110" t="s">
        <v>23</v>
      </c>
      <c r="C11" s="110" t="s">
        <v>24</v>
      </c>
      <c r="D11" s="111">
        <f>G11*12</f>
        <v>354419.88</v>
      </c>
      <c r="E11" s="112">
        <v>5</v>
      </c>
      <c r="F11" s="113">
        <f>G11*3</f>
        <v>88604.97</v>
      </c>
      <c r="G11" s="113">
        <v>29534.99</v>
      </c>
      <c r="H11" s="114" t="s">
        <v>109</v>
      </c>
      <c r="I11" s="738">
        <f>E14+E13+E12+E11</f>
        <v>20</v>
      </c>
    </row>
    <row r="12" spans="1:9" s="26" customFormat="1" ht="22.5" x14ac:dyDescent="0.25">
      <c r="A12" s="110" t="s">
        <v>21</v>
      </c>
      <c r="B12" s="110" t="s">
        <v>22</v>
      </c>
      <c r="C12" s="110" t="s">
        <v>101</v>
      </c>
      <c r="D12" s="111">
        <f t="shared" ref="D12:D14" si="0">G12*12</f>
        <v>264031.44</v>
      </c>
      <c r="E12" s="112">
        <v>5</v>
      </c>
      <c r="F12" s="113">
        <f t="shared" ref="F12:F14" si="1">G12*3</f>
        <v>66007.86</v>
      </c>
      <c r="G12" s="113">
        <v>22002.62</v>
      </c>
      <c r="H12" s="114"/>
      <c r="I12" s="739"/>
    </row>
    <row r="13" spans="1:9" s="26" customFormat="1" ht="22.5" x14ac:dyDescent="0.25">
      <c r="A13" s="110" t="s">
        <v>21</v>
      </c>
      <c r="B13" s="110" t="s">
        <v>56</v>
      </c>
      <c r="C13" s="110" t="s">
        <v>63</v>
      </c>
      <c r="D13" s="111">
        <f t="shared" si="0"/>
        <v>618451.32000000007</v>
      </c>
      <c r="E13" s="112">
        <v>5</v>
      </c>
      <c r="F13" s="113">
        <f t="shared" si="1"/>
        <v>154612.83000000002</v>
      </c>
      <c r="G13" s="113">
        <f>G12+G11</f>
        <v>51537.61</v>
      </c>
      <c r="H13" s="114"/>
      <c r="I13" s="739"/>
    </row>
    <row r="14" spans="1:9" s="26" customFormat="1" ht="22.5" x14ac:dyDescent="0.25">
      <c r="A14" s="110" t="s">
        <v>21</v>
      </c>
      <c r="B14" s="110" t="s">
        <v>107</v>
      </c>
      <c r="C14" s="110" t="s">
        <v>125</v>
      </c>
      <c r="D14" s="111">
        <f t="shared" si="0"/>
        <v>120357.24</v>
      </c>
      <c r="E14" s="112">
        <v>5</v>
      </c>
      <c r="F14" s="113">
        <f t="shared" si="1"/>
        <v>30089.31</v>
      </c>
      <c r="G14" s="113">
        <v>10029.77</v>
      </c>
      <c r="H14" s="114"/>
      <c r="I14" s="739"/>
    </row>
    <row r="15" spans="1:9" s="26" customFormat="1" ht="22.5" x14ac:dyDescent="0.25">
      <c r="A15" s="115" t="s">
        <v>15</v>
      </c>
      <c r="B15" s="115" t="s">
        <v>59</v>
      </c>
      <c r="C15" s="115" t="s">
        <v>175</v>
      </c>
      <c r="D15" s="116" t="s">
        <v>222</v>
      </c>
      <c r="E15" s="117">
        <v>5</v>
      </c>
      <c r="F15" s="116" t="s">
        <v>216</v>
      </c>
      <c r="G15" s="116" t="s">
        <v>223</v>
      </c>
      <c r="H15" s="118"/>
      <c r="I15" s="741">
        <f>E15+E16+E17+E18</f>
        <v>20</v>
      </c>
    </row>
    <row r="16" spans="1:9" s="26" customFormat="1" ht="22.5" x14ac:dyDescent="0.25">
      <c r="A16" s="115" t="s">
        <v>15</v>
      </c>
      <c r="B16" s="115" t="s">
        <v>59</v>
      </c>
      <c r="C16" s="115" t="s">
        <v>176</v>
      </c>
      <c r="D16" s="116" t="s">
        <v>224</v>
      </c>
      <c r="E16" s="117">
        <v>5</v>
      </c>
      <c r="F16" s="116" t="s">
        <v>223</v>
      </c>
      <c r="G16" s="116" t="s">
        <v>217</v>
      </c>
      <c r="H16" s="118"/>
      <c r="I16" s="741"/>
    </row>
    <row r="17" spans="1:9" s="26" customFormat="1" ht="22.5" x14ac:dyDescent="0.25">
      <c r="A17" s="115" t="s">
        <v>15</v>
      </c>
      <c r="B17" s="115" t="s">
        <v>60</v>
      </c>
      <c r="C17" s="115" t="s">
        <v>79</v>
      </c>
      <c r="D17" s="119">
        <v>0.5</v>
      </c>
      <c r="E17" s="117">
        <v>5</v>
      </c>
      <c r="F17" s="120" t="s">
        <v>167</v>
      </c>
      <c r="G17" s="120" t="s">
        <v>168</v>
      </c>
      <c r="H17" s="118"/>
      <c r="I17" s="741"/>
    </row>
    <row r="18" spans="1:9" s="26" customFormat="1" ht="22.5" x14ac:dyDescent="0.25">
      <c r="A18" s="115" t="s">
        <v>15</v>
      </c>
      <c r="B18" s="115" t="s">
        <v>60</v>
      </c>
      <c r="C18" s="115" t="s">
        <v>219</v>
      </c>
      <c r="D18" s="116" t="s">
        <v>218</v>
      </c>
      <c r="E18" s="117">
        <v>5</v>
      </c>
      <c r="F18" s="116" t="s">
        <v>220</v>
      </c>
      <c r="G18" s="116" t="s">
        <v>221</v>
      </c>
      <c r="H18" s="118"/>
      <c r="I18" s="741"/>
    </row>
    <row r="19" spans="1:9" s="26" customFormat="1" ht="28.5" customHeight="1" x14ac:dyDescent="0.25">
      <c r="A19" s="121" t="s">
        <v>29</v>
      </c>
      <c r="B19" s="121" t="s">
        <v>57</v>
      </c>
      <c r="C19" s="121" t="s">
        <v>49</v>
      </c>
      <c r="D19" s="122" t="s">
        <v>225</v>
      </c>
      <c r="E19" s="123">
        <v>8</v>
      </c>
      <c r="F19" s="122" t="s">
        <v>226</v>
      </c>
      <c r="G19" s="122" t="s">
        <v>228</v>
      </c>
      <c r="H19" s="124"/>
      <c r="I19" s="739">
        <f>E19+E20</f>
        <v>16</v>
      </c>
    </row>
    <row r="20" spans="1:9" s="26" customFormat="1" ht="33" customHeight="1" x14ac:dyDescent="0.25">
      <c r="A20" s="121" t="s">
        <v>29</v>
      </c>
      <c r="B20" s="121" t="s">
        <v>58</v>
      </c>
      <c r="C20" s="121" t="s">
        <v>215</v>
      </c>
      <c r="D20" s="122" t="s">
        <v>225</v>
      </c>
      <c r="E20" s="123">
        <v>8</v>
      </c>
      <c r="F20" s="122" t="s">
        <v>227</v>
      </c>
      <c r="G20" s="122" t="s">
        <v>229</v>
      </c>
      <c r="H20" s="124"/>
      <c r="I20" s="739"/>
    </row>
    <row r="21" spans="1:9" s="26" customFormat="1" ht="22.5" x14ac:dyDescent="0.25">
      <c r="A21" s="125" t="s">
        <v>26</v>
      </c>
      <c r="B21" s="125" t="s">
        <v>103</v>
      </c>
      <c r="C21" s="125" t="s">
        <v>105</v>
      </c>
      <c r="D21" s="126">
        <v>1</v>
      </c>
      <c r="E21" s="127">
        <v>3</v>
      </c>
      <c r="F21" s="126">
        <v>1</v>
      </c>
      <c r="G21" s="126">
        <v>1</v>
      </c>
      <c r="H21" s="128"/>
      <c r="I21" s="741">
        <f>E25+E24+E23+E22+E21</f>
        <v>15</v>
      </c>
    </row>
    <row r="22" spans="1:9" s="26" customFormat="1" ht="45" x14ac:dyDescent="0.25">
      <c r="A22" s="125" t="s">
        <v>26</v>
      </c>
      <c r="B22" s="125" t="s">
        <v>104</v>
      </c>
      <c r="C22" s="125" t="s">
        <v>106</v>
      </c>
      <c r="D22" s="126">
        <v>1</v>
      </c>
      <c r="E22" s="127">
        <v>3</v>
      </c>
      <c r="F22" s="126">
        <v>1</v>
      </c>
      <c r="G22" s="126">
        <v>1</v>
      </c>
      <c r="H22" s="128"/>
      <c r="I22" s="741"/>
    </row>
    <row r="23" spans="1:9" s="26" customFormat="1" ht="33.75" x14ac:dyDescent="0.25">
      <c r="A23" s="125" t="s">
        <v>26</v>
      </c>
      <c r="B23" s="125" t="s">
        <v>28</v>
      </c>
      <c r="C23" s="125" t="s">
        <v>67</v>
      </c>
      <c r="D23" s="126">
        <v>1</v>
      </c>
      <c r="E23" s="127">
        <v>3</v>
      </c>
      <c r="F23" s="126">
        <v>1</v>
      </c>
      <c r="G23" s="126">
        <v>1</v>
      </c>
      <c r="H23" s="128"/>
      <c r="I23" s="741"/>
    </row>
    <row r="24" spans="1:9" s="26" customFormat="1" ht="33.75" x14ac:dyDescent="0.25">
      <c r="A24" s="125" t="s">
        <v>26</v>
      </c>
      <c r="B24" s="125" t="s">
        <v>83</v>
      </c>
      <c r="C24" s="125" t="s">
        <v>65</v>
      </c>
      <c r="D24" s="126">
        <v>1</v>
      </c>
      <c r="E24" s="127">
        <v>3</v>
      </c>
      <c r="F24" s="126">
        <v>1</v>
      </c>
      <c r="G24" s="126">
        <v>1</v>
      </c>
      <c r="H24" s="128"/>
      <c r="I24" s="741"/>
    </row>
    <row r="25" spans="1:9" s="26" customFormat="1" ht="22.5" x14ac:dyDescent="0.25">
      <c r="A25" s="125" t="s">
        <v>26</v>
      </c>
      <c r="B25" s="125" t="s">
        <v>43</v>
      </c>
      <c r="C25" s="125" t="s">
        <v>118</v>
      </c>
      <c r="D25" s="126">
        <v>1</v>
      </c>
      <c r="E25" s="127">
        <v>3</v>
      </c>
      <c r="F25" s="126">
        <v>1</v>
      </c>
      <c r="G25" s="126">
        <v>1</v>
      </c>
      <c r="H25" s="128"/>
      <c r="I25" s="741"/>
    </row>
    <row r="26" spans="1:9" s="26" customFormat="1" ht="56.25" x14ac:dyDescent="0.25">
      <c r="A26" s="115" t="s">
        <v>57</v>
      </c>
      <c r="B26" s="115" t="s">
        <v>87</v>
      </c>
      <c r="C26" s="115" t="s">
        <v>110</v>
      </c>
      <c r="D26" s="129">
        <v>1</v>
      </c>
      <c r="E26" s="117">
        <v>3</v>
      </c>
      <c r="F26" s="129">
        <v>1</v>
      </c>
      <c r="G26" s="129">
        <v>1</v>
      </c>
      <c r="H26" s="118" t="s">
        <v>109</v>
      </c>
      <c r="I26" s="739">
        <f>E27+E26</f>
        <v>6</v>
      </c>
    </row>
    <row r="27" spans="1:9" s="26" customFormat="1" ht="33.75" x14ac:dyDescent="0.25">
      <c r="A27" s="115" t="s">
        <v>57</v>
      </c>
      <c r="B27" s="115" t="s">
        <v>89</v>
      </c>
      <c r="C27" s="115" t="s">
        <v>117</v>
      </c>
      <c r="D27" s="129">
        <v>1</v>
      </c>
      <c r="E27" s="117">
        <v>3</v>
      </c>
      <c r="F27" s="129">
        <v>1</v>
      </c>
      <c r="G27" s="129">
        <v>1</v>
      </c>
      <c r="H27" s="118"/>
      <c r="I27" s="740"/>
    </row>
    <row r="28" spans="1:9" s="26" customFormat="1" ht="22.5" x14ac:dyDescent="0.25">
      <c r="A28" s="130" t="s">
        <v>30</v>
      </c>
      <c r="B28" s="131" t="s">
        <v>195</v>
      </c>
      <c r="C28" s="130" t="s">
        <v>196</v>
      </c>
      <c r="D28" s="132" t="s">
        <v>197</v>
      </c>
      <c r="E28" s="133">
        <v>3</v>
      </c>
      <c r="F28" s="134" t="s">
        <v>198</v>
      </c>
      <c r="G28" s="134" t="s">
        <v>199</v>
      </c>
      <c r="H28" s="135" t="s">
        <v>109</v>
      </c>
      <c r="I28" s="136">
        <f>E28</f>
        <v>3</v>
      </c>
    </row>
    <row r="29" spans="1:9" s="26" customFormat="1" ht="56.25" x14ac:dyDescent="0.25">
      <c r="A29" s="137" t="s">
        <v>153</v>
      </c>
      <c r="B29" s="138" t="s">
        <v>113</v>
      </c>
      <c r="C29" s="137" t="s">
        <v>114</v>
      </c>
      <c r="D29" s="139" t="s">
        <v>200</v>
      </c>
      <c r="E29" s="140">
        <v>2</v>
      </c>
      <c r="F29" s="141" t="s">
        <v>201</v>
      </c>
      <c r="G29" s="141" t="s">
        <v>201</v>
      </c>
      <c r="H29" s="142" t="s">
        <v>109</v>
      </c>
      <c r="I29" s="738">
        <f>E29+E30+E31</f>
        <v>12</v>
      </c>
    </row>
    <row r="30" spans="1:9" s="26" customFormat="1" ht="22.5" x14ac:dyDescent="0.25">
      <c r="A30" s="137" t="s">
        <v>153</v>
      </c>
      <c r="B30" s="143" t="s">
        <v>154</v>
      </c>
      <c r="C30" s="144" t="s">
        <v>155</v>
      </c>
      <c r="D30" s="145" t="s">
        <v>202</v>
      </c>
      <c r="E30" s="140">
        <v>5</v>
      </c>
      <c r="F30" s="145" t="s">
        <v>202</v>
      </c>
      <c r="G30" s="145" t="s">
        <v>202</v>
      </c>
      <c r="H30" s="142"/>
      <c r="I30" s="739"/>
    </row>
    <row r="31" spans="1:9" s="26" customFormat="1" ht="22.5" x14ac:dyDescent="0.25">
      <c r="A31" s="137" t="s">
        <v>153</v>
      </c>
      <c r="B31" s="143" t="s">
        <v>154</v>
      </c>
      <c r="C31" s="144" t="s">
        <v>156</v>
      </c>
      <c r="D31" s="145" t="s">
        <v>202</v>
      </c>
      <c r="E31" s="140">
        <v>5</v>
      </c>
      <c r="F31" s="145" t="s">
        <v>202</v>
      </c>
      <c r="G31" s="145" t="s">
        <v>202</v>
      </c>
      <c r="H31" s="142"/>
      <c r="I31" s="739"/>
    </row>
    <row r="32" spans="1:9" s="26" customFormat="1" ht="33.75" x14ac:dyDescent="0.25">
      <c r="A32" s="146" t="s">
        <v>4</v>
      </c>
      <c r="B32" s="147" t="s">
        <v>116</v>
      </c>
      <c r="C32" s="146" t="s">
        <v>115</v>
      </c>
      <c r="D32" s="148" t="s">
        <v>204</v>
      </c>
      <c r="E32" s="149">
        <v>2</v>
      </c>
      <c r="F32" s="150" t="s">
        <v>204</v>
      </c>
      <c r="G32" s="150" t="s">
        <v>204</v>
      </c>
      <c r="H32" s="151" t="s">
        <v>109</v>
      </c>
      <c r="I32" s="152">
        <f>E32</f>
        <v>2</v>
      </c>
    </row>
    <row r="33" spans="1:11" s="26" customFormat="1" ht="22.5" x14ac:dyDescent="0.25">
      <c r="A33" s="115" t="s">
        <v>34</v>
      </c>
      <c r="B33" s="153" t="s">
        <v>35</v>
      </c>
      <c r="C33" s="115" t="s">
        <v>93</v>
      </c>
      <c r="D33" s="154" t="s">
        <v>204</v>
      </c>
      <c r="E33" s="117">
        <v>2</v>
      </c>
      <c r="F33" s="120" t="s">
        <v>25</v>
      </c>
      <c r="G33" s="154" t="s">
        <v>204</v>
      </c>
      <c r="H33" s="118" t="s">
        <v>109</v>
      </c>
      <c r="I33" s="738">
        <f>E35+E34+E33</f>
        <v>6</v>
      </c>
    </row>
    <row r="34" spans="1:11" s="26" customFormat="1" ht="22.5" x14ac:dyDescent="0.25">
      <c r="A34" s="115" t="s">
        <v>34</v>
      </c>
      <c r="B34" s="153" t="s">
        <v>86</v>
      </c>
      <c r="C34" s="115" t="s">
        <v>41</v>
      </c>
      <c r="D34" s="154" t="s">
        <v>204</v>
      </c>
      <c r="E34" s="117">
        <v>2</v>
      </c>
      <c r="F34" s="120" t="s">
        <v>25</v>
      </c>
      <c r="G34" s="154" t="s">
        <v>204</v>
      </c>
      <c r="H34" s="118"/>
      <c r="I34" s="739"/>
    </row>
    <row r="35" spans="1:11" s="26" customFormat="1" ht="22.5" x14ac:dyDescent="0.25">
      <c r="A35" s="115" t="s">
        <v>34</v>
      </c>
      <c r="B35" s="153" t="s">
        <v>37</v>
      </c>
      <c r="C35" s="115" t="s">
        <v>39</v>
      </c>
      <c r="D35" s="154" t="s">
        <v>204</v>
      </c>
      <c r="E35" s="117">
        <v>2</v>
      </c>
      <c r="F35" s="120" t="s">
        <v>25</v>
      </c>
      <c r="G35" s="154" t="s">
        <v>204</v>
      </c>
      <c r="H35" s="118"/>
      <c r="I35" s="740"/>
    </row>
    <row r="36" spans="1:11" ht="15.75" x14ac:dyDescent="0.25">
      <c r="A36" s="65"/>
      <c r="B36" s="65"/>
      <c r="C36" s="65"/>
      <c r="D36" s="91"/>
      <c r="E36" s="22">
        <f>SUM(E11:E35)</f>
        <v>100</v>
      </c>
      <c r="F36" s="101"/>
      <c r="G36" s="101"/>
      <c r="H36" s="20"/>
      <c r="I36" s="81">
        <f>SUM(I11:I34)</f>
        <v>100</v>
      </c>
    </row>
    <row r="38" spans="1:11" x14ac:dyDescent="0.25">
      <c r="C38" s="66"/>
      <c r="H38" s="8"/>
    </row>
    <row r="39" spans="1:11" s="72" customFormat="1" ht="31.5" customHeight="1" x14ac:dyDescent="0.25">
      <c r="A39" s="726" t="s">
        <v>241</v>
      </c>
      <c r="B39" s="726"/>
      <c r="C39" s="70" t="s">
        <v>284</v>
      </c>
      <c r="D39" s="70"/>
      <c r="E39" s="733" t="s">
        <v>285</v>
      </c>
      <c r="F39" s="733"/>
      <c r="G39" s="70"/>
      <c r="H39" s="733" t="s">
        <v>286</v>
      </c>
      <c r="I39" s="733"/>
      <c r="J39" s="733"/>
    </row>
    <row r="40" spans="1:11" s="75" customFormat="1" ht="15.75" x14ac:dyDescent="0.25">
      <c r="A40" s="178"/>
      <c r="B40" s="73"/>
      <c r="C40" s="178"/>
      <c r="D40" s="73"/>
      <c r="E40" s="73"/>
      <c r="F40" s="94"/>
      <c r="G40" s="74"/>
      <c r="H40" s="73"/>
      <c r="I40" s="94"/>
      <c r="J40" s="74"/>
      <c r="K40" s="72"/>
    </row>
    <row r="41" spans="1:11" s="75" customFormat="1" ht="15.75" x14ac:dyDescent="0.25">
      <c r="A41" s="73"/>
      <c r="B41" s="73"/>
      <c r="C41" s="73"/>
      <c r="D41" s="73"/>
      <c r="E41" s="73"/>
      <c r="F41" s="94"/>
      <c r="G41" s="74"/>
      <c r="H41" s="73"/>
      <c r="I41" s="94"/>
      <c r="J41" s="74"/>
      <c r="K41" s="72"/>
    </row>
    <row r="42" spans="1:11" s="75" customFormat="1" ht="15.75" x14ac:dyDescent="0.25">
      <c r="A42" s="73"/>
      <c r="B42" s="73"/>
      <c r="C42" s="73"/>
      <c r="D42" s="73"/>
      <c r="E42" s="73"/>
      <c r="F42" s="94"/>
      <c r="G42" s="74"/>
      <c r="H42" s="73"/>
      <c r="I42" s="94"/>
      <c r="J42" s="74"/>
      <c r="K42" s="72"/>
    </row>
    <row r="43" spans="1:11" s="75" customFormat="1" ht="15.75" x14ac:dyDescent="0.25">
      <c r="A43" s="76"/>
      <c r="B43" s="73"/>
      <c r="C43" s="76"/>
      <c r="D43" s="73"/>
      <c r="E43" s="742"/>
      <c r="F43" s="742"/>
      <c r="G43" s="74"/>
      <c r="H43" s="181"/>
      <c r="I43" s="181"/>
      <c r="J43" s="179"/>
      <c r="K43" s="72"/>
    </row>
    <row r="44" spans="1:11" s="75" customFormat="1" ht="15.75" x14ac:dyDescent="0.25">
      <c r="A44" s="72" t="s">
        <v>244</v>
      </c>
      <c r="B44" s="72"/>
      <c r="C44" s="72" t="s">
        <v>210</v>
      </c>
      <c r="D44" s="72"/>
      <c r="E44" s="72" t="s">
        <v>283</v>
      </c>
      <c r="F44" s="94"/>
      <c r="G44" s="74"/>
      <c r="H44" s="72" t="s">
        <v>144</v>
      </c>
      <c r="I44" s="94"/>
      <c r="J44" s="74"/>
      <c r="K44" s="72"/>
    </row>
    <row r="45" spans="1:11" s="75" customFormat="1" ht="15.75" x14ac:dyDescent="0.25">
      <c r="A45" s="178" t="s">
        <v>142</v>
      </c>
      <c r="B45" s="78"/>
      <c r="C45" s="178" t="s">
        <v>142</v>
      </c>
      <c r="D45" s="78"/>
      <c r="E45" s="79" t="s">
        <v>142</v>
      </c>
      <c r="F45" s="94"/>
      <c r="G45" s="74"/>
      <c r="H45" s="79" t="s">
        <v>142</v>
      </c>
      <c r="I45" s="94"/>
      <c r="J45" s="74"/>
      <c r="K45" s="72"/>
    </row>
    <row r="46" spans="1:11" s="75" customFormat="1" ht="15.75" x14ac:dyDescent="0.25">
      <c r="A46" s="73"/>
      <c r="B46" s="73"/>
      <c r="C46" s="73"/>
      <c r="D46" s="73"/>
      <c r="E46" s="73"/>
      <c r="F46" s="94"/>
      <c r="G46" s="74"/>
      <c r="H46" s="73"/>
      <c r="I46" s="94"/>
      <c r="J46" s="74"/>
      <c r="K46" s="72"/>
    </row>
    <row r="47" spans="1:11" s="75" customFormat="1" ht="15.75" x14ac:dyDescent="0.25">
      <c r="A47" s="73"/>
      <c r="B47" s="73"/>
      <c r="C47" s="73"/>
      <c r="D47" s="73"/>
      <c r="E47" s="73"/>
      <c r="F47" s="94"/>
      <c r="G47" s="74"/>
      <c r="H47" s="73"/>
      <c r="I47" s="94"/>
      <c r="J47" s="74"/>
      <c r="K47" s="72"/>
    </row>
    <row r="48" spans="1:11" s="75" customFormat="1" ht="15.75" x14ac:dyDescent="0.25">
      <c r="A48" s="76"/>
      <c r="B48" s="73"/>
      <c r="C48" s="76"/>
      <c r="D48" s="73"/>
      <c r="E48" s="742"/>
      <c r="F48" s="742"/>
      <c r="G48" s="74"/>
      <c r="H48" s="719"/>
      <c r="I48" s="719"/>
      <c r="J48" s="182"/>
      <c r="K48" s="72"/>
    </row>
    <row r="49" spans="1:11" s="75" customFormat="1" ht="15.75" x14ac:dyDescent="0.25">
      <c r="A49" s="178" t="s">
        <v>143</v>
      </c>
      <c r="B49" s="178"/>
      <c r="C49" s="178" t="s">
        <v>143</v>
      </c>
      <c r="D49" s="178"/>
      <c r="E49" s="178" t="s">
        <v>143</v>
      </c>
      <c r="F49" s="94"/>
      <c r="G49" s="74"/>
      <c r="H49" s="178" t="s">
        <v>143</v>
      </c>
      <c r="I49" s="94"/>
      <c r="J49" s="74"/>
      <c r="K49" s="72"/>
    </row>
  </sheetData>
  <mergeCells count="23">
    <mergeCell ref="H39:J39"/>
    <mergeCell ref="H48:I48"/>
    <mergeCell ref="E39:F39"/>
    <mergeCell ref="E43:F43"/>
    <mergeCell ref="E48:F48"/>
    <mergeCell ref="I33:I35"/>
    <mergeCell ref="H10:I10"/>
    <mergeCell ref="I11:I14"/>
    <mergeCell ref="I15:I18"/>
    <mergeCell ref="I19:I20"/>
    <mergeCell ref="I21:I25"/>
    <mergeCell ref="I26:I27"/>
    <mergeCell ref="I29:I31"/>
    <mergeCell ref="A2:H3"/>
    <mergeCell ref="F4:H4"/>
    <mergeCell ref="D6:H6"/>
    <mergeCell ref="F7:H7"/>
    <mergeCell ref="F8:H8"/>
    <mergeCell ref="A39:B39"/>
    <mergeCell ref="D8:E8"/>
    <mergeCell ref="D4:E4"/>
    <mergeCell ref="A6:B6"/>
    <mergeCell ref="D7:E7"/>
  </mergeCells>
  <phoneticPr fontId="7" type="noConversion"/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2:I41"/>
  <sheetViews>
    <sheetView workbookViewId="0">
      <selection activeCell="E11" sqref="E11:E27"/>
    </sheetView>
  </sheetViews>
  <sheetFormatPr defaultColWidth="9.28515625" defaultRowHeight="12.75" x14ac:dyDescent="0.25"/>
  <cols>
    <col min="1" max="1" width="17.140625" style="44" customWidth="1"/>
    <col min="2" max="2" width="16" style="44" customWidth="1"/>
    <col min="3" max="3" width="27.85546875" style="44" customWidth="1"/>
    <col min="4" max="4" width="19.85546875" style="92" customWidth="1"/>
    <col min="5" max="5" width="8.42578125" style="9" customWidth="1"/>
    <col min="6" max="6" width="19.28515625" style="102" customWidth="1"/>
    <col min="7" max="7" width="18.7109375" style="102" customWidth="1"/>
    <col min="8" max="8" width="8.140625" style="9" customWidth="1"/>
    <col min="9" max="9" width="6.7109375" style="67" customWidth="1"/>
    <col min="10" max="16384" width="9.28515625" style="8"/>
  </cols>
  <sheetData>
    <row r="2" spans="1:9" x14ac:dyDescent="0.25">
      <c r="A2" s="720" t="s">
        <v>6</v>
      </c>
      <c r="B2" s="720"/>
      <c r="C2" s="720"/>
      <c r="D2" s="720"/>
      <c r="E2" s="720"/>
      <c r="F2" s="720"/>
      <c r="G2" s="720"/>
      <c r="H2" s="720"/>
    </row>
    <row r="3" spans="1:9" x14ac:dyDescent="0.25">
      <c r="A3" s="720"/>
      <c r="B3" s="720"/>
      <c r="C3" s="720"/>
      <c r="D3" s="720"/>
      <c r="E3" s="720"/>
      <c r="F3" s="720"/>
      <c r="G3" s="720"/>
      <c r="H3" s="720"/>
    </row>
    <row r="4" spans="1:9" s="10" customFormat="1" ht="24.75" customHeight="1" x14ac:dyDescent="0.25">
      <c r="A4" s="46" t="s">
        <v>7</v>
      </c>
      <c r="B4" s="47">
        <v>2021</v>
      </c>
      <c r="C4" s="48" t="s">
        <v>8</v>
      </c>
      <c r="D4" s="721" t="s">
        <v>9</v>
      </c>
      <c r="E4" s="722"/>
      <c r="F4" s="723">
        <f>E28/100</f>
        <v>1</v>
      </c>
      <c r="G4" s="723"/>
      <c r="H4" s="723"/>
      <c r="I4" s="68"/>
    </row>
    <row r="6" spans="1:9" s="10" customFormat="1" ht="15" customHeight="1" x14ac:dyDescent="0.25">
      <c r="A6" s="724" t="s">
        <v>11</v>
      </c>
      <c r="B6" s="724"/>
      <c r="C6" s="49"/>
      <c r="D6" s="721" t="s">
        <v>10</v>
      </c>
      <c r="E6" s="725"/>
      <c r="F6" s="725"/>
      <c r="G6" s="725"/>
      <c r="H6" s="722"/>
      <c r="I6" s="68"/>
    </row>
    <row r="7" spans="1:9" s="10" customFormat="1" ht="24" customHeight="1" x14ac:dyDescent="0.25">
      <c r="A7" s="50" t="s">
        <v>12</v>
      </c>
      <c r="B7" s="51" t="s">
        <v>245</v>
      </c>
      <c r="C7" s="49"/>
      <c r="D7" s="737" t="s">
        <v>12</v>
      </c>
      <c r="E7" s="737"/>
      <c r="F7" s="729" t="s">
        <v>243</v>
      </c>
      <c r="G7" s="729"/>
      <c r="H7" s="729"/>
      <c r="I7" s="68"/>
    </row>
    <row r="8" spans="1:9" s="10" customFormat="1" ht="23.25" customHeight="1" x14ac:dyDescent="0.25">
      <c r="A8" s="52" t="s">
        <v>13</v>
      </c>
      <c r="B8" s="52" t="s">
        <v>246</v>
      </c>
      <c r="C8" s="49"/>
      <c r="D8" s="734" t="s">
        <v>13</v>
      </c>
      <c r="E8" s="734"/>
      <c r="F8" s="732" t="s">
        <v>239</v>
      </c>
      <c r="G8" s="732"/>
      <c r="H8" s="732"/>
      <c r="I8" s="68"/>
    </row>
    <row r="10" spans="1:9" s="44" customFormat="1" ht="25.5" x14ac:dyDescent="0.25">
      <c r="A10" s="162" t="s">
        <v>0</v>
      </c>
      <c r="B10" s="162" t="s">
        <v>1</v>
      </c>
      <c r="C10" s="162" t="s">
        <v>2</v>
      </c>
      <c r="D10" s="85" t="s">
        <v>124</v>
      </c>
      <c r="E10" s="162" t="s">
        <v>3</v>
      </c>
      <c r="F10" s="85" t="s">
        <v>14</v>
      </c>
      <c r="G10" s="96" t="s">
        <v>149</v>
      </c>
      <c r="H10" s="716" t="s">
        <v>5</v>
      </c>
      <c r="I10" s="717"/>
    </row>
    <row r="11" spans="1:9" s="26" customFormat="1" ht="30.75" customHeight="1" x14ac:dyDescent="0.25">
      <c r="A11" s="110" t="s">
        <v>21</v>
      </c>
      <c r="B11" s="110" t="s">
        <v>23</v>
      </c>
      <c r="C11" s="110" t="s">
        <v>24</v>
      </c>
      <c r="D11" s="111">
        <f>G11*12</f>
        <v>354419.88</v>
      </c>
      <c r="E11" s="112">
        <v>8</v>
      </c>
      <c r="F11" s="113">
        <f>G11*3</f>
        <v>88604.97</v>
      </c>
      <c r="G11" s="113">
        <v>29534.99</v>
      </c>
      <c r="H11" s="114" t="s">
        <v>109</v>
      </c>
      <c r="I11" s="738">
        <f>E14+E13+E12+E11</f>
        <v>32</v>
      </c>
    </row>
    <row r="12" spans="1:9" s="26" customFormat="1" ht="22.5" x14ac:dyDescent="0.25">
      <c r="A12" s="110" t="s">
        <v>21</v>
      </c>
      <c r="B12" s="110" t="s">
        <v>22</v>
      </c>
      <c r="C12" s="110" t="s">
        <v>101</v>
      </c>
      <c r="D12" s="111">
        <f t="shared" ref="D12:D14" si="0">G12*12</f>
        <v>264031.44</v>
      </c>
      <c r="E12" s="112">
        <v>8</v>
      </c>
      <c r="F12" s="113">
        <f t="shared" ref="F12:F14" si="1">G12*3</f>
        <v>66007.86</v>
      </c>
      <c r="G12" s="113">
        <v>22002.62</v>
      </c>
      <c r="H12" s="114"/>
      <c r="I12" s="739"/>
    </row>
    <row r="13" spans="1:9" s="26" customFormat="1" ht="22.5" x14ac:dyDescent="0.25">
      <c r="A13" s="110" t="s">
        <v>21</v>
      </c>
      <c r="B13" s="110" t="s">
        <v>56</v>
      </c>
      <c r="C13" s="110" t="s">
        <v>63</v>
      </c>
      <c r="D13" s="111">
        <f t="shared" si="0"/>
        <v>618451.32000000007</v>
      </c>
      <c r="E13" s="112">
        <v>8</v>
      </c>
      <c r="F13" s="113">
        <f t="shared" si="1"/>
        <v>154612.83000000002</v>
      </c>
      <c r="G13" s="113">
        <f>G12+G11</f>
        <v>51537.61</v>
      </c>
      <c r="H13" s="114"/>
      <c r="I13" s="739"/>
    </row>
    <row r="14" spans="1:9" s="26" customFormat="1" ht="22.5" x14ac:dyDescent="0.25">
      <c r="A14" s="110" t="s">
        <v>21</v>
      </c>
      <c r="B14" s="110" t="s">
        <v>107</v>
      </c>
      <c r="C14" s="110" t="s">
        <v>125</v>
      </c>
      <c r="D14" s="111">
        <f t="shared" si="0"/>
        <v>120357.24</v>
      </c>
      <c r="E14" s="112">
        <v>8</v>
      </c>
      <c r="F14" s="113">
        <f t="shared" si="1"/>
        <v>30089.31</v>
      </c>
      <c r="G14" s="113">
        <v>10029.77</v>
      </c>
      <c r="H14" s="114"/>
      <c r="I14" s="739"/>
    </row>
    <row r="15" spans="1:9" s="26" customFormat="1" x14ac:dyDescent="0.25">
      <c r="A15" s="115" t="s">
        <v>15</v>
      </c>
      <c r="B15" s="115" t="s">
        <v>59</v>
      </c>
      <c r="C15" s="115" t="s">
        <v>175</v>
      </c>
      <c r="D15" s="116" t="s">
        <v>222</v>
      </c>
      <c r="E15" s="117">
        <v>10</v>
      </c>
      <c r="F15" s="116" t="s">
        <v>216</v>
      </c>
      <c r="G15" s="116" t="s">
        <v>223</v>
      </c>
      <c r="H15" s="118"/>
      <c r="I15" s="741">
        <f>E15+E16+E17+E18</f>
        <v>40</v>
      </c>
    </row>
    <row r="16" spans="1:9" s="26" customFormat="1" x14ac:dyDescent="0.25">
      <c r="A16" s="115" t="s">
        <v>15</v>
      </c>
      <c r="B16" s="115" t="s">
        <v>59</v>
      </c>
      <c r="C16" s="115" t="s">
        <v>176</v>
      </c>
      <c r="D16" s="116" t="s">
        <v>224</v>
      </c>
      <c r="E16" s="117">
        <v>10</v>
      </c>
      <c r="F16" s="116" t="s">
        <v>223</v>
      </c>
      <c r="G16" s="116" t="s">
        <v>217</v>
      </c>
      <c r="H16" s="118"/>
      <c r="I16" s="741"/>
    </row>
    <row r="17" spans="1:9" s="26" customFormat="1" ht="22.5" x14ac:dyDescent="0.25">
      <c r="A17" s="115" t="s">
        <v>15</v>
      </c>
      <c r="B17" s="115" t="s">
        <v>60</v>
      </c>
      <c r="C17" s="115" t="s">
        <v>79</v>
      </c>
      <c r="D17" s="119">
        <v>0.5</v>
      </c>
      <c r="E17" s="117">
        <v>10</v>
      </c>
      <c r="F17" s="120" t="s">
        <v>167</v>
      </c>
      <c r="G17" s="120" t="s">
        <v>168</v>
      </c>
      <c r="H17" s="118"/>
      <c r="I17" s="741"/>
    </row>
    <row r="18" spans="1:9" s="26" customFormat="1" ht="22.5" x14ac:dyDescent="0.25">
      <c r="A18" s="115" t="s">
        <v>15</v>
      </c>
      <c r="B18" s="115" t="s">
        <v>60</v>
      </c>
      <c r="C18" s="115" t="s">
        <v>219</v>
      </c>
      <c r="D18" s="116" t="s">
        <v>218</v>
      </c>
      <c r="E18" s="117">
        <v>10</v>
      </c>
      <c r="F18" s="116" t="s">
        <v>220</v>
      </c>
      <c r="G18" s="116" t="s">
        <v>221</v>
      </c>
      <c r="H18" s="118"/>
      <c r="I18" s="741"/>
    </row>
    <row r="19" spans="1:9" s="26" customFormat="1" ht="28.5" customHeight="1" x14ac:dyDescent="0.25">
      <c r="A19" s="121" t="s">
        <v>29</v>
      </c>
      <c r="B19" s="121" t="s">
        <v>57</v>
      </c>
      <c r="C19" s="121" t="s">
        <v>49</v>
      </c>
      <c r="D19" s="122" t="s">
        <v>225</v>
      </c>
      <c r="E19" s="123">
        <v>8</v>
      </c>
      <c r="F19" s="122" t="s">
        <v>226</v>
      </c>
      <c r="G19" s="122" t="s">
        <v>228</v>
      </c>
      <c r="H19" s="124"/>
      <c r="I19" s="159">
        <f>E19</f>
        <v>8</v>
      </c>
    </row>
    <row r="20" spans="1:9" s="26" customFormat="1" ht="33.75" x14ac:dyDescent="0.25">
      <c r="A20" s="125" t="s">
        <v>26</v>
      </c>
      <c r="B20" s="125" t="s">
        <v>28</v>
      </c>
      <c r="C20" s="125" t="s">
        <v>67</v>
      </c>
      <c r="D20" s="126">
        <v>1</v>
      </c>
      <c r="E20" s="127">
        <v>3</v>
      </c>
      <c r="F20" s="126">
        <v>1</v>
      </c>
      <c r="G20" s="126">
        <v>1</v>
      </c>
      <c r="H20" s="128"/>
      <c r="I20" s="741">
        <f>E20+E21+E22</f>
        <v>9</v>
      </c>
    </row>
    <row r="21" spans="1:9" s="26" customFormat="1" ht="33.75" x14ac:dyDescent="0.25">
      <c r="A21" s="125" t="s">
        <v>26</v>
      </c>
      <c r="B21" s="125" t="s">
        <v>83</v>
      </c>
      <c r="C21" s="125" t="s">
        <v>65</v>
      </c>
      <c r="D21" s="126">
        <v>1</v>
      </c>
      <c r="E21" s="127">
        <v>3</v>
      </c>
      <c r="F21" s="126">
        <v>1</v>
      </c>
      <c r="G21" s="126">
        <v>1</v>
      </c>
      <c r="H21" s="128"/>
      <c r="I21" s="741"/>
    </row>
    <row r="22" spans="1:9" s="26" customFormat="1" ht="22.5" x14ac:dyDescent="0.25">
      <c r="A22" s="125" t="s">
        <v>26</v>
      </c>
      <c r="B22" s="125" t="s">
        <v>43</v>
      </c>
      <c r="C22" s="125" t="s">
        <v>118</v>
      </c>
      <c r="D22" s="126">
        <v>1</v>
      </c>
      <c r="E22" s="127">
        <v>3</v>
      </c>
      <c r="F22" s="126">
        <v>1</v>
      </c>
      <c r="G22" s="126">
        <v>1</v>
      </c>
      <c r="H22" s="128"/>
      <c r="I22" s="741"/>
    </row>
    <row r="23" spans="1:9" s="26" customFormat="1" ht="56.25" x14ac:dyDescent="0.25">
      <c r="A23" s="115" t="s">
        <v>57</v>
      </c>
      <c r="B23" s="115" t="s">
        <v>87</v>
      </c>
      <c r="C23" s="115" t="s">
        <v>110</v>
      </c>
      <c r="D23" s="129">
        <v>1</v>
      </c>
      <c r="E23" s="117">
        <v>3</v>
      </c>
      <c r="F23" s="129">
        <v>1</v>
      </c>
      <c r="G23" s="129">
        <v>1</v>
      </c>
      <c r="H23" s="118" t="s">
        <v>109</v>
      </c>
      <c r="I23" s="159">
        <f>E23</f>
        <v>3</v>
      </c>
    </row>
    <row r="24" spans="1:9" s="26" customFormat="1" ht="33.75" x14ac:dyDescent="0.25">
      <c r="A24" s="146" t="s">
        <v>4</v>
      </c>
      <c r="B24" s="147" t="s">
        <v>116</v>
      </c>
      <c r="C24" s="146" t="s">
        <v>115</v>
      </c>
      <c r="D24" s="148" t="s">
        <v>204</v>
      </c>
      <c r="E24" s="149">
        <v>2</v>
      </c>
      <c r="F24" s="150" t="s">
        <v>204</v>
      </c>
      <c r="G24" s="150" t="s">
        <v>204</v>
      </c>
      <c r="H24" s="151" t="s">
        <v>109</v>
      </c>
      <c r="I24" s="161">
        <f>E24</f>
        <v>2</v>
      </c>
    </row>
    <row r="25" spans="1:9" s="26" customFormat="1" ht="22.5" x14ac:dyDescent="0.25">
      <c r="A25" s="115" t="s">
        <v>34</v>
      </c>
      <c r="B25" s="153" t="s">
        <v>35</v>
      </c>
      <c r="C25" s="115" t="s">
        <v>93</v>
      </c>
      <c r="D25" s="154" t="s">
        <v>204</v>
      </c>
      <c r="E25" s="117">
        <v>2</v>
      </c>
      <c r="F25" s="120" t="s">
        <v>25</v>
      </c>
      <c r="G25" s="154" t="s">
        <v>204</v>
      </c>
      <c r="H25" s="118" t="s">
        <v>109</v>
      </c>
      <c r="I25" s="738">
        <f>E27+E26+E25</f>
        <v>6</v>
      </c>
    </row>
    <row r="26" spans="1:9" s="26" customFormat="1" ht="22.5" x14ac:dyDescent="0.25">
      <c r="A26" s="115" t="s">
        <v>34</v>
      </c>
      <c r="B26" s="153" t="s">
        <v>86</v>
      </c>
      <c r="C26" s="115" t="s">
        <v>41</v>
      </c>
      <c r="D26" s="154" t="s">
        <v>204</v>
      </c>
      <c r="E26" s="117">
        <v>2</v>
      </c>
      <c r="F26" s="120" t="s">
        <v>25</v>
      </c>
      <c r="G26" s="154" t="s">
        <v>204</v>
      </c>
      <c r="H26" s="118"/>
      <c r="I26" s="739"/>
    </row>
    <row r="27" spans="1:9" s="26" customFormat="1" ht="22.5" x14ac:dyDescent="0.25">
      <c r="A27" s="115" t="s">
        <v>34</v>
      </c>
      <c r="B27" s="153" t="s">
        <v>37</v>
      </c>
      <c r="C27" s="115" t="s">
        <v>39</v>
      </c>
      <c r="D27" s="154" t="s">
        <v>204</v>
      </c>
      <c r="E27" s="117">
        <v>2</v>
      </c>
      <c r="F27" s="120" t="s">
        <v>25</v>
      </c>
      <c r="G27" s="154" t="s">
        <v>204</v>
      </c>
      <c r="H27" s="118"/>
      <c r="I27" s="740"/>
    </row>
    <row r="28" spans="1:9" ht="15.75" x14ac:dyDescent="0.25">
      <c r="A28" s="65"/>
      <c r="B28" s="65"/>
      <c r="C28" s="65"/>
      <c r="D28" s="91"/>
      <c r="E28" s="22">
        <f>SUM(E11:E27)</f>
        <v>100</v>
      </c>
      <c r="F28" s="101"/>
      <c r="G28" s="101"/>
      <c r="H28" s="20"/>
      <c r="I28" s="81">
        <f>SUM(I11:I26)</f>
        <v>100</v>
      </c>
    </row>
    <row r="30" spans="1:9" x14ac:dyDescent="0.25">
      <c r="C30" s="66"/>
      <c r="H30" s="8"/>
    </row>
    <row r="31" spans="1:9" s="72" customFormat="1" ht="63" x14ac:dyDescent="0.25">
      <c r="A31" s="726" t="s">
        <v>247</v>
      </c>
      <c r="B31" s="726"/>
      <c r="C31" s="70" t="s">
        <v>141</v>
      </c>
      <c r="D31" s="93"/>
      <c r="E31" s="71"/>
      <c r="F31" s="103"/>
      <c r="G31" s="103"/>
      <c r="H31" s="71"/>
    </row>
    <row r="32" spans="1:9" s="75" customFormat="1" ht="15.75" x14ac:dyDescent="0.25">
      <c r="A32" s="77"/>
      <c r="B32" s="73"/>
      <c r="C32" s="73"/>
      <c r="D32" s="94"/>
      <c r="E32" s="74"/>
      <c r="F32" s="104"/>
      <c r="G32" s="104"/>
      <c r="H32" s="74"/>
      <c r="I32" s="72"/>
    </row>
    <row r="33" spans="1:9" s="75" customFormat="1" ht="15.75" x14ac:dyDescent="0.25">
      <c r="A33" s="73"/>
      <c r="B33" s="73"/>
      <c r="C33" s="73"/>
      <c r="D33" s="94"/>
      <c r="E33" s="74"/>
      <c r="F33" s="104"/>
      <c r="G33" s="104"/>
      <c r="H33" s="74"/>
      <c r="I33" s="72"/>
    </row>
    <row r="34" spans="1:9" s="75" customFormat="1" ht="15.75" x14ac:dyDescent="0.25">
      <c r="A34" s="73"/>
      <c r="B34" s="73"/>
      <c r="C34" s="73"/>
      <c r="D34" s="94"/>
      <c r="E34" s="74"/>
      <c r="F34" s="104"/>
      <c r="G34" s="104"/>
      <c r="H34" s="74"/>
      <c r="I34" s="72"/>
    </row>
    <row r="35" spans="1:9" s="75" customFormat="1" ht="15.75" x14ac:dyDescent="0.25">
      <c r="A35" s="76"/>
      <c r="B35" s="73"/>
      <c r="C35" s="76"/>
      <c r="D35" s="94"/>
      <c r="E35" s="74"/>
      <c r="F35" s="104"/>
      <c r="G35" s="104"/>
      <c r="H35" s="74"/>
      <c r="I35" s="72"/>
    </row>
    <row r="36" spans="1:9" s="75" customFormat="1" ht="15.75" x14ac:dyDescent="0.25">
      <c r="A36" s="72" t="s">
        <v>248</v>
      </c>
      <c r="B36" s="72"/>
      <c r="C36" s="72" t="s">
        <v>144</v>
      </c>
      <c r="D36" s="94"/>
      <c r="E36" s="74"/>
      <c r="F36" s="104"/>
      <c r="G36" s="104"/>
      <c r="H36" s="74"/>
      <c r="I36" s="72"/>
    </row>
    <row r="37" spans="1:9" s="75" customFormat="1" ht="15.75" x14ac:dyDescent="0.25">
      <c r="A37" s="77" t="s">
        <v>142</v>
      </c>
      <c r="B37" s="78"/>
      <c r="C37" s="79" t="s">
        <v>142</v>
      </c>
      <c r="D37" s="94"/>
      <c r="E37" s="74"/>
      <c r="F37" s="104"/>
      <c r="G37" s="104"/>
      <c r="H37" s="74"/>
      <c r="I37" s="72"/>
    </row>
    <row r="38" spans="1:9" s="75" customFormat="1" ht="15.75" x14ac:dyDescent="0.25">
      <c r="A38" s="73"/>
      <c r="B38" s="73"/>
      <c r="C38" s="73"/>
      <c r="D38" s="94"/>
      <c r="E38" s="74"/>
      <c r="F38" s="104"/>
      <c r="G38" s="104"/>
      <c r="H38" s="74"/>
      <c r="I38" s="72"/>
    </row>
    <row r="39" spans="1:9" s="75" customFormat="1" ht="15.75" x14ac:dyDescent="0.25">
      <c r="A39" s="73"/>
      <c r="B39" s="73"/>
      <c r="C39" s="73"/>
      <c r="D39" s="94"/>
      <c r="E39" s="74"/>
      <c r="F39" s="104"/>
      <c r="G39" s="104"/>
      <c r="H39" s="74"/>
      <c r="I39" s="72"/>
    </row>
    <row r="40" spans="1:9" s="75" customFormat="1" ht="15.75" x14ac:dyDescent="0.25">
      <c r="A40" s="76"/>
      <c r="B40" s="73"/>
      <c r="C40" s="76"/>
      <c r="D40" s="94"/>
      <c r="E40" s="74"/>
      <c r="F40" s="104"/>
      <c r="G40" s="104"/>
      <c r="H40" s="74"/>
      <c r="I40" s="72"/>
    </row>
    <row r="41" spans="1:9" s="75" customFormat="1" ht="15.75" x14ac:dyDescent="0.25">
      <c r="A41" s="77" t="s">
        <v>143</v>
      </c>
      <c r="B41" s="77"/>
      <c r="C41" s="77" t="s">
        <v>143</v>
      </c>
      <c r="D41" s="94"/>
      <c r="E41" s="74"/>
      <c r="F41" s="104"/>
      <c r="G41" s="104"/>
      <c r="H41" s="74"/>
      <c r="I41" s="72"/>
    </row>
  </sheetData>
  <mergeCells count="15">
    <mergeCell ref="D7:E7"/>
    <mergeCell ref="F7:H7"/>
    <mergeCell ref="A2:H3"/>
    <mergeCell ref="D4:E4"/>
    <mergeCell ref="F4:H4"/>
    <mergeCell ref="A6:B6"/>
    <mergeCell ref="D6:H6"/>
    <mergeCell ref="I20:I22"/>
    <mergeCell ref="I25:I27"/>
    <mergeCell ref="A31:B31"/>
    <mergeCell ref="D8:E8"/>
    <mergeCell ref="F8:H8"/>
    <mergeCell ref="H10:I10"/>
    <mergeCell ref="I11:I14"/>
    <mergeCell ref="I15:I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2:I49"/>
  <sheetViews>
    <sheetView zoomScale="89" zoomScaleNormal="89" workbookViewId="0">
      <selection activeCell="F11" sqref="F11:F35"/>
    </sheetView>
  </sheetViews>
  <sheetFormatPr defaultColWidth="9.28515625" defaultRowHeight="12.75" x14ac:dyDescent="0.25"/>
  <cols>
    <col min="1" max="1" width="17.140625" style="44" customWidth="1"/>
    <col min="2" max="2" width="16" style="44" customWidth="1"/>
    <col min="3" max="3" width="27.85546875" style="44" customWidth="1"/>
    <col min="4" max="4" width="19.85546875" style="92" customWidth="1"/>
    <col min="5" max="5" width="8.42578125" style="9" customWidth="1"/>
    <col min="6" max="6" width="19.28515625" style="102" customWidth="1"/>
    <col min="7" max="7" width="18.7109375" style="102" customWidth="1"/>
    <col min="8" max="8" width="8.140625" style="9" customWidth="1"/>
    <col min="9" max="9" width="6.7109375" style="67" customWidth="1"/>
    <col min="10" max="16384" width="9.28515625" style="8"/>
  </cols>
  <sheetData>
    <row r="2" spans="1:9" x14ac:dyDescent="0.25">
      <c r="A2" s="720" t="s">
        <v>6</v>
      </c>
      <c r="B2" s="720"/>
      <c r="C2" s="720"/>
      <c r="D2" s="720"/>
      <c r="E2" s="720"/>
      <c r="F2" s="720"/>
      <c r="G2" s="720"/>
      <c r="H2" s="720"/>
    </row>
    <row r="3" spans="1:9" x14ac:dyDescent="0.25">
      <c r="A3" s="720"/>
      <c r="B3" s="720"/>
      <c r="C3" s="720"/>
      <c r="D3" s="720"/>
      <c r="E3" s="720"/>
      <c r="F3" s="720"/>
      <c r="G3" s="720"/>
      <c r="H3" s="720"/>
    </row>
    <row r="4" spans="1:9" s="10" customFormat="1" ht="24.75" customHeight="1" x14ac:dyDescent="0.25">
      <c r="A4" s="46" t="s">
        <v>7</v>
      </c>
      <c r="B4" s="47">
        <v>2021</v>
      </c>
      <c r="C4" s="48" t="s">
        <v>8</v>
      </c>
      <c r="D4" s="721" t="s">
        <v>9</v>
      </c>
      <c r="E4" s="722"/>
      <c r="F4" s="723">
        <f>E36/100</f>
        <v>1</v>
      </c>
      <c r="G4" s="723"/>
      <c r="H4" s="723"/>
      <c r="I4" s="68"/>
    </row>
    <row r="6" spans="1:9" s="10" customFormat="1" ht="15" customHeight="1" x14ac:dyDescent="0.25">
      <c r="A6" s="724" t="s">
        <v>11</v>
      </c>
      <c r="B6" s="724"/>
      <c r="C6" s="49"/>
      <c r="D6" s="721" t="s">
        <v>10</v>
      </c>
      <c r="E6" s="725"/>
      <c r="F6" s="725"/>
      <c r="G6" s="725"/>
      <c r="H6" s="722"/>
      <c r="I6" s="68"/>
    </row>
    <row r="7" spans="1:9" s="10" customFormat="1" ht="15" customHeight="1" x14ac:dyDescent="0.25">
      <c r="A7" s="50" t="s">
        <v>12</v>
      </c>
      <c r="B7" s="51" t="s">
        <v>238</v>
      </c>
      <c r="C7" s="49"/>
      <c r="D7" s="727" t="s">
        <v>12</v>
      </c>
      <c r="E7" s="728"/>
      <c r="F7" s="729" t="s">
        <v>210</v>
      </c>
      <c r="G7" s="729"/>
      <c r="H7" s="729"/>
      <c r="I7" s="68"/>
    </row>
    <row r="8" spans="1:9" s="10" customFormat="1" ht="15" customHeight="1" x14ac:dyDescent="0.25">
      <c r="A8" s="52" t="s">
        <v>13</v>
      </c>
      <c r="B8" s="52" t="s">
        <v>239</v>
      </c>
      <c r="C8" s="49"/>
      <c r="D8" s="730" t="s">
        <v>13</v>
      </c>
      <c r="E8" s="731"/>
      <c r="F8" s="732" t="s">
        <v>240</v>
      </c>
      <c r="G8" s="732"/>
      <c r="H8" s="732"/>
      <c r="I8" s="68"/>
    </row>
    <row r="10" spans="1:9" s="44" customFormat="1" ht="25.5" x14ac:dyDescent="0.25">
      <c r="A10" s="162" t="s">
        <v>0</v>
      </c>
      <c r="B10" s="162" t="s">
        <v>1</v>
      </c>
      <c r="C10" s="162" t="s">
        <v>2</v>
      </c>
      <c r="D10" s="85" t="s">
        <v>124</v>
      </c>
      <c r="E10" s="162" t="s">
        <v>3</v>
      </c>
      <c r="F10" s="85" t="s">
        <v>14</v>
      </c>
      <c r="G10" s="96" t="s">
        <v>149</v>
      </c>
      <c r="H10" s="716" t="s">
        <v>5</v>
      </c>
      <c r="I10" s="717"/>
    </row>
    <row r="11" spans="1:9" s="26" customFormat="1" ht="30.75" customHeight="1" x14ac:dyDescent="0.25">
      <c r="A11" s="110" t="s">
        <v>21</v>
      </c>
      <c r="B11" s="110" t="s">
        <v>23</v>
      </c>
      <c r="C11" s="110" t="s">
        <v>24</v>
      </c>
      <c r="D11" s="111">
        <f>G11*12</f>
        <v>173950.08000000002</v>
      </c>
      <c r="E11" s="112">
        <v>5</v>
      </c>
      <c r="F11" s="113">
        <f>G11*3</f>
        <v>43487.520000000004</v>
      </c>
      <c r="G11" s="113">
        <v>14495.84</v>
      </c>
      <c r="H11" s="114" t="s">
        <v>109</v>
      </c>
      <c r="I11" s="738">
        <f>E14+E13+E12+E11</f>
        <v>20</v>
      </c>
    </row>
    <row r="12" spans="1:9" s="26" customFormat="1" ht="22.5" x14ac:dyDescent="0.25">
      <c r="A12" s="110" t="s">
        <v>21</v>
      </c>
      <c r="B12" s="110" t="s">
        <v>22</v>
      </c>
      <c r="C12" s="110" t="s">
        <v>101</v>
      </c>
      <c r="D12" s="111">
        <f t="shared" ref="D12:D14" si="0">G12*12</f>
        <v>378283.56</v>
      </c>
      <c r="E12" s="112">
        <v>5</v>
      </c>
      <c r="F12" s="113">
        <f t="shared" ref="F12:F14" si="1">G12*3</f>
        <v>94570.89</v>
      </c>
      <c r="G12" s="113">
        <v>31523.63</v>
      </c>
      <c r="H12" s="114"/>
      <c r="I12" s="739"/>
    </row>
    <row r="13" spans="1:9" s="26" customFormat="1" ht="22.5" x14ac:dyDescent="0.25">
      <c r="A13" s="110" t="s">
        <v>21</v>
      </c>
      <c r="B13" s="110" t="s">
        <v>56</v>
      </c>
      <c r="C13" s="110" t="s">
        <v>63</v>
      </c>
      <c r="D13" s="111">
        <f t="shared" si="0"/>
        <v>552233.64</v>
      </c>
      <c r="E13" s="112">
        <v>5</v>
      </c>
      <c r="F13" s="113">
        <f t="shared" si="1"/>
        <v>138058.41</v>
      </c>
      <c r="G13" s="113">
        <f>G12+G11</f>
        <v>46019.47</v>
      </c>
      <c r="H13" s="114"/>
      <c r="I13" s="739"/>
    </row>
    <row r="14" spans="1:9" s="26" customFormat="1" ht="22.5" x14ac:dyDescent="0.25">
      <c r="A14" s="110" t="s">
        <v>21</v>
      </c>
      <c r="B14" s="110" t="s">
        <v>107</v>
      </c>
      <c r="C14" s="110" t="s">
        <v>125</v>
      </c>
      <c r="D14" s="111">
        <f t="shared" si="0"/>
        <v>120357.24</v>
      </c>
      <c r="E14" s="112">
        <v>5</v>
      </c>
      <c r="F14" s="113">
        <f t="shared" si="1"/>
        <v>30089.31</v>
      </c>
      <c r="G14" s="113">
        <v>10029.77</v>
      </c>
      <c r="H14" s="114"/>
      <c r="I14" s="739"/>
    </row>
    <row r="15" spans="1:9" s="26" customFormat="1" x14ac:dyDescent="0.25">
      <c r="A15" s="115" t="s">
        <v>15</v>
      </c>
      <c r="B15" s="115" t="s">
        <v>59</v>
      </c>
      <c r="C15" s="115" t="s">
        <v>175</v>
      </c>
      <c r="D15" s="116" t="s">
        <v>222</v>
      </c>
      <c r="E15" s="117">
        <v>5</v>
      </c>
      <c r="F15" s="116" t="s">
        <v>216</v>
      </c>
      <c r="G15" s="116" t="s">
        <v>223</v>
      </c>
      <c r="H15" s="118"/>
      <c r="I15" s="741">
        <f>E15+E16+E17+E18</f>
        <v>20</v>
      </c>
    </row>
    <row r="16" spans="1:9" s="26" customFormat="1" x14ac:dyDescent="0.25">
      <c r="A16" s="115" t="s">
        <v>15</v>
      </c>
      <c r="B16" s="115" t="s">
        <v>59</v>
      </c>
      <c r="C16" s="115" t="s">
        <v>176</v>
      </c>
      <c r="D16" s="116" t="s">
        <v>224</v>
      </c>
      <c r="E16" s="117">
        <v>5</v>
      </c>
      <c r="F16" s="116" t="s">
        <v>223</v>
      </c>
      <c r="G16" s="116" t="s">
        <v>217</v>
      </c>
      <c r="H16" s="118"/>
      <c r="I16" s="741"/>
    </row>
    <row r="17" spans="1:9" s="26" customFormat="1" ht="22.5" x14ac:dyDescent="0.25">
      <c r="A17" s="115" t="s">
        <v>15</v>
      </c>
      <c r="B17" s="115" t="s">
        <v>60</v>
      </c>
      <c r="C17" s="115" t="s">
        <v>79</v>
      </c>
      <c r="D17" s="119">
        <v>0.5</v>
      </c>
      <c r="E17" s="117">
        <v>5</v>
      </c>
      <c r="F17" s="120" t="s">
        <v>167</v>
      </c>
      <c r="G17" s="120" t="s">
        <v>168</v>
      </c>
      <c r="H17" s="118"/>
      <c r="I17" s="741"/>
    </row>
    <row r="18" spans="1:9" s="26" customFormat="1" ht="22.5" x14ac:dyDescent="0.25">
      <c r="A18" s="115" t="s">
        <v>15</v>
      </c>
      <c r="B18" s="115" t="s">
        <v>60</v>
      </c>
      <c r="C18" s="115" t="s">
        <v>219</v>
      </c>
      <c r="D18" s="116" t="s">
        <v>230</v>
      </c>
      <c r="E18" s="117">
        <v>5</v>
      </c>
      <c r="F18" s="116" t="s">
        <v>231</v>
      </c>
      <c r="G18" s="116" t="s">
        <v>232</v>
      </c>
      <c r="H18" s="118"/>
      <c r="I18" s="741"/>
    </row>
    <row r="19" spans="1:9" s="26" customFormat="1" ht="28.5" customHeight="1" x14ac:dyDescent="0.25">
      <c r="A19" s="121" t="s">
        <v>29</v>
      </c>
      <c r="B19" s="121" t="s">
        <v>57</v>
      </c>
      <c r="C19" s="121" t="s">
        <v>49</v>
      </c>
      <c r="D19" s="122" t="s">
        <v>233</v>
      </c>
      <c r="E19" s="123">
        <v>8</v>
      </c>
      <c r="F19" s="122" t="s">
        <v>235</v>
      </c>
      <c r="G19" s="122" t="s">
        <v>236</v>
      </c>
      <c r="H19" s="124"/>
      <c r="I19" s="739">
        <f>E19+E20</f>
        <v>16</v>
      </c>
    </row>
    <row r="20" spans="1:9" s="26" customFormat="1" ht="33" customHeight="1" x14ac:dyDescent="0.25">
      <c r="A20" s="121" t="s">
        <v>29</v>
      </c>
      <c r="B20" s="121" t="s">
        <v>58</v>
      </c>
      <c r="C20" s="121" t="s">
        <v>215</v>
      </c>
      <c r="D20" s="122" t="s">
        <v>233</v>
      </c>
      <c r="E20" s="123">
        <v>8</v>
      </c>
      <c r="F20" s="122" t="s">
        <v>234</v>
      </c>
      <c r="G20" s="122" t="s">
        <v>237</v>
      </c>
      <c r="H20" s="124"/>
      <c r="I20" s="739"/>
    </row>
    <row r="21" spans="1:9" s="26" customFormat="1" ht="22.5" x14ac:dyDescent="0.25">
      <c r="A21" s="125" t="s">
        <v>26</v>
      </c>
      <c r="B21" s="125" t="s">
        <v>103</v>
      </c>
      <c r="C21" s="125" t="s">
        <v>105</v>
      </c>
      <c r="D21" s="126">
        <v>1</v>
      </c>
      <c r="E21" s="127">
        <v>3</v>
      </c>
      <c r="F21" s="126">
        <v>1</v>
      </c>
      <c r="G21" s="126">
        <v>1</v>
      </c>
      <c r="H21" s="128"/>
      <c r="I21" s="741">
        <f>E25+E24+E23+E22+E21</f>
        <v>15</v>
      </c>
    </row>
    <row r="22" spans="1:9" s="26" customFormat="1" ht="45" x14ac:dyDescent="0.25">
      <c r="A22" s="125" t="s">
        <v>26</v>
      </c>
      <c r="B22" s="125" t="s">
        <v>104</v>
      </c>
      <c r="C22" s="125" t="s">
        <v>106</v>
      </c>
      <c r="D22" s="126">
        <v>1</v>
      </c>
      <c r="E22" s="127">
        <v>3</v>
      </c>
      <c r="F22" s="126">
        <v>1</v>
      </c>
      <c r="G22" s="126">
        <v>1</v>
      </c>
      <c r="H22" s="128"/>
      <c r="I22" s="741"/>
    </row>
    <row r="23" spans="1:9" s="26" customFormat="1" ht="33.75" x14ac:dyDescent="0.25">
      <c r="A23" s="125" t="s">
        <v>26</v>
      </c>
      <c r="B23" s="125" t="s">
        <v>28</v>
      </c>
      <c r="C23" s="125" t="s">
        <v>67</v>
      </c>
      <c r="D23" s="126">
        <v>1</v>
      </c>
      <c r="E23" s="127">
        <v>3</v>
      </c>
      <c r="F23" s="126">
        <v>1</v>
      </c>
      <c r="G23" s="126">
        <v>1</v>
      </c>
      <c r="H23" s="128"/>
      <c r="I23" s="741"/>
    </row>
    <row r="24" spans="1:9" s="26" customFormat="1" ht="33.75" x14ac:dyDescent="0.25">
      <c r="A24" s="125" t="s">
        <v>26</v>
      </c>
      <c r="B24" s="125" t="s">
        <v>83</v>
      </c>
      <c r="C24" s="125" t="s">
        <v>65</v>
      </c>
      <c r="D24" s="126">
        <v>1</v>
      </c>
      <c r="E24" s="127">
        <v>3</v>
      </c>
      <c r="F24" s="126">
        <v>1</v>
      </c>
      <c r="G24" s="126">
        <v>1</v>
      </c>
      <c r="H24" s="128"/>
      <c r="I24" s="741"/>
    </row>
    <row r="25" spans="1:9" s="26" customFormat="1" ht="22.5" x14ac:dyDescent="0.25">
      <c r="A25" s="125" t="s">
        <v>26</v>
      </c>
      <c r="B25" s="125" t="s">
        <v>43</v>
      </c>
      <c r="C25" s="125" t="s">
        <v>118</v>
      </c>
      <c r="D25" s="126">
        <v>1</v>
      </c>
      <c r="E25" s="127">
        <v>3</v>
      </c>
      <c r="F25" s="126">
        <v>1</v>
      </c>
      <c r="G25" s="126">
        <v>1</v>
      </c>
      <c r="H25" s="128"/>
      <c r="I25" s="741"/>
    </row>
    <row r="26" spans="1:9" s="26" customFormat="1" ht="56.25" x14ac:dyDescent="0.25">
      <c r="A26" s="115" t="s">
        <v>57</v>
      </c>
      <c r="B26" s="115" t="s">
        <v>87</v>
      </c>
      <c r="C26" s="115" t="s">
        <v>110</v>
      </c>
      <c r="D26" s="129">
        <v>1</v>
      </c>
      <c r="E26" s="117">
        <v>3</v>
      </c>
      <c r="F26" s="129">
        <v>1</v>
      </c>
      <c r="G26" s="129">
        <v>1</v>
      </c>
      <c r="H26" s="118" t="s">
        <v>109</v>
      </c>
      <c r="I26" s="739">
        <f>E27+E26</f>
        <v>6</v>
      </c>
    </row>
    <row r="27" spans="1:9" s="26" customFormat="1" ht="33.75" x14ac:dyDescent="0.25">
      <c r="A27" s="115" t="s">
        <v>57</v>
      </c>
      <c r="B27" s="115" t="s">
        <v>89</v>
      </c>
      <c r="C27" s="115" t="s">
        <v>117</v>
      </c>
      <c r="D27" s="129">
        <v>1</v>
      </c>
      <c r="E27" s="117">
        <v>3</v>
      </c>
      <c r="F27" s="129">
        <v>1</v>
      </c>
      <c r="G27" s="129">
        <v>1</v>
      </c>
      <c r="H27" s="118"/>
      <c r="I27" s="740"/>
    </row>
    <row r="28" spans="1:9" s="26" customFormat="1" ht="22.5" x14ac:dyDescent="0.25">
      <c r="A28" s="130" t="s">
        <v>30</v>
      </c>
      <c r="B28" s="131" t="s">
        <v>195</v>
      </c>
      <c r="C28" s="130" t="s">
        <v>196</v>
      </c>
      <c r="D28" s="132" t="s">
        <v>197</v>
      </c>
      <c r="E28" s="133">
        <v>3</v>
      </c>
      <c r="F28" s="134" t="s">
        <v>198</v>
      </c>
      <c r="G28" s="134" t="s">
        <v>199</v>
      </c>
      <c r="H28" s="135" t="s">
        <v>109</v>
      </c>
      <c r="I28" s="160">
        <f>E28</f>
        <v>3</v>
      </c>
    </row>
    <row r="29" spans="1:9" s="26" customFormat="1" ht="56.25" x14ac:dyDescent="0.25">
      <c r="A29" s="137" t="s">
        <v>153</v>
      </c>
      <c r="B29" s="138" t="s">
        <v>113</v>
      </c>
      <c r="C29" s="137" t="s">
        <v>114</v>
      </c>
      <c r="D29" s="139" t="s">
        <v>200</v>
      </c>
      <c r="E29" s="140">
        <v>2</v>
      </c>
      <c r="F29" s="141" t="s">
        <v>201</v>
      </c>
      <c r="G29" s="141" t="s">
        <v>201</v>
      </c>
      <c r="H29" s="142" t="s">
        <v>109</v>
      </c>
      <c r="I29" s="738">
        <f>E29+E30+E31</f>
        <v>12</v>
      </c>
    </row>
    <row r="30" spans="1:9" s="26" customFormat="1" ht="22.5" x14ac:dyDescent="0.25">
      <c r="A30" s="137" t="s">
        <v>153</v>
      </c>
      <c r="B30" s="143" t="s">
        <v>154</v>
      </c>
      <c r="C30" s="144" t="s">
        <v>155</v>
      </c>
      <c r="D30" s="145" t="s">
        <v>202</v>
      </c>
      <c r="E30" s="140">
        <v>5</v>
      </c>
      <c r="F30" s="145" t="s">
        <v>202</v>
      </c>
      <c r="G30" s="145" t="s">
        <v>202</v>
      </c>
      <c r="H30" s="142"/>
      <c r="I30" s="739"/>
    </row>
    <row r="31" spans="1:9" s="26" customFormat="1" ht="22.5" x14ac:dyDescent="0.25">
      <c r="A31" s="137" t="s">
        <v>153</v>
      </c>
      <c r="B31" s="143" t="s">
        <v>154</v>
      </c>
      <c r="C31" s="144" t="s">
        <v>156</v>
      </c>
      <c r="D31" s="145" t="s">
        <v>202</v>
      </c>
      <c r="E31" s="140">
        <v>5</v>
      </c>
      <c r="F31" s="145" t="s">
        <v>202</v>
      </c>
      <c r="G31" s="145" t="s">
        <v>202</v>
      </c>
      <c r="H31" s="142"/>
      <c r="I31" s="739"/>
    </row>
    <row r="32" spans="1:9" s="26" customFormat="1" ht="33.75" x14ac:dyDescent="0.25">
      <c r="A32" s="146" t="s">
        <v>4</v>
      </c>
      <c r="B32" s="147" t="s">
        <v>116</v>
      </c>
      <c r="C32" s="146" t="s">
        <v>115</v>
      </c>
      <c r="D32" s="148" t="s">
        <v>204</v>
      </c>
      <c r="E32" s="149">
        <v>2</v>
      </c>
      <c r="F32" s="150" t="s">
        <v>204</v>
      </c>
      <c r="G32" s="150" t="s">
        <v>204</v>
      </c>
      <c r="H32" s="151" t="s">
        <v>109</v>
      </c>
      <c r="I32" s="161">
        <f>E32</f>
        <v>2</v>
      </c>
    </row>
    <row r="33" spans="1:9" s="26" customFormat="1" ht="22.5" x14ac:dyDescent="0.25">
      <c r="A33" s="115" t="s">
        <v>34</v>
      </c>
      <c r="B33" s="153" t="s">
        <v>35</v>
      </c>
      <c r="C33" s="115" t="s">
        <v>93</v>
      </c>
      <c r="D33" s="154" t="s">
        <v>204</v>
      </c>
      <c r="E33" s="117">
        <v>2</v>
      </c>
      <c r="F33" s="120" t="s">
        <v>25</v>
      </c>
      <c r="G33" s="154" t="s">
        <v>204</v>
      </c>
      <c r="H33" s="118" t="s">
        <v>109</v>
      </c>
      <c r="I33" s="738">
        <f>E35+E34+E33</f>
        <v>6</v>
      </c>
    </row>
    <row r="34" spans="1:9" s="26" customFormat="1" ht="22.5" x14ac:dyDescent="0.25">
      <c r="A34" s="115" t="s">
        <v>34</v>
      </c>
      <c r="B34" s="153" t="s">
        <v>86</v>
      </c>
      <c r="C34" s="115" t="s">
        <v>41</v>
      </c>
      <c r="D34" s="154" t="s">
        <v>204</v>
      </c>
      <c r="E34" s="117">
        <v>2</v>
      </c>
      <c r="F34" s="120" t="s">
        <v>25</v>
      </c>
      <c r="G34" s="154" t="s">
        <v>204</v>
      </c>
      <c r="H34" s="118"/>
      <c r="I34" s="739"/>
    </row>
    <row r="35" spans="1:9" s="26" customFormat="1" ht="22.5" x14ac:dyDescent="0.25">
      <c r="A35" s="115" t="s">
        <v>34</v>
      </c>
      <c r="B35" s="153" t="s">
        <v>37</v>
      </c>
      <c r="C35" s="115" t="s">
        <v>39</v>
      </c>
      <c r="D35" s="154" t="s">
        <v>204</v>
      </c>
      <c r="E35" s="117">
        <v>2</v>
      </c>
      <c r="F35" s="120" t="s">
        <v>25</v>
      </c>
      <c r="G35" s="154" t="s">
        <v>204</v>
      </c>
      <c r="H35" s="118"/>
      <c r="I35" s="740"/>
    </row>
    <row r="36" spans="1:9" ht="15.75" x14ac:dyDescent="0.25">
      <c r="A36" s="65"/>
      <c r="B36" s="65"/>
      <c r="C36" s="65"/>
      <c r="D36" s="91"/>
      <c r="E36" s="22">
        <f>SUM(E11:E35)</f>
        <v>100</v>
      </c>
      <c r="F36" s="101"/>
      <c r="G36" s="101"/>
      <c r="H36" s="20"/>
      <c r="I36" s="81">
        <f>SUM(I11:I34)</f>
        <v>100</v>
      </c>
    </row>
    <row r="38" spans="1:9" x14ac:dyDescent="0.25">
      <c r="C38" s="66"/>
      <c r="H38" s="8"/>
    </row>
    <row r="39" spans="1:9" s="72" customFormat="1" ht="63" x14ac:dyDescent="0.25">
      <c r="A39" s="70" t="s">
        <v>241</v>
      </c>
      <c r="B39" s="70"/>
      <c r="C39" s="70" t="s">
        <v>141</v>
      </c>
      <c r="D39" s="93"/>
      <c r="E39" s="71"/>
      <c r="F39" s="103"/>
      <c r="G39" s="103"/>
      <c r="H39" s="71"/>
    </row>
    <row r="40" spans="1:9" s="75" customFormat="1" ht="15.75" x14ac:dyDescent="0.25">
      <c r="A40" s="77"/>
      <c r="B40" s="73"/>
      <c r="C40" s="73"/>
      <c r="D40" s="94"/>
      <c r="E40" s="74"/>
      <c r="F40" s="104"/>
      <c r="G40" s="104"/>
      <c r="H40" s="74"/>
      <c r="I40" s="72"/>
    </row>
    <row r="41" spans="1:9" s="75" customFormat="1" ht="15.75" x14ac:dyDescent="0.25">
      <c r="A41" s="73"/>
      <c r="B41" s="73"/>
      <c r="C41" s="73"/>
      <c r="D41" s="94"/>
      <c r="E41" s="74"/>
      <c r="F41" s="104"/>
      <c r="G41" s="104"/>
      <c r="H41" s="74"/>
      <c r="I41" s="72"/>
    </row>
    <row r="42" spans="1:9" s="75" customFormat="1" ht="15.75" x14ac:dyDescent="0.25">
      <c r="A42" s="73"/>
      <c r="B42" s="73"/>
      <c r="C42" s="73"/>
      <c r="D42" s="94"/>
      <c r="E42" s="74"/>
      <c r="F42" s="104"/>
      <c r="G42" s="104"/>
      <c r="H42" s="74"/>
      <c r="I42" s="72"/>
    </row>
    <row r="43" spans="1:9" s="75" customFormat="1" ht="15.75" x14ac:dyDescent="0.25">
      <c r="A43" s="76"/>
      <c r="B43" s="73"/>
      <c r="C43" s="76"/>
      <c r="D43" s="94"/>
      <c r="E43" s="74"/>
      <c r="F43" s="104"/>
      <c r="G43" s="104"/>
      <c r="H43" s="74"/>
      <c r="I43" s="72"/>
    </row>
    <row r="44" spans="1:9" s="75" customFormat="1" ht="15.75" x14ac:dyDescent="0.25">
      <c r="A44" s="72" t="s">
        <v>242</v>
      </c>
      <c r="B44" s="72"/>
      <c r="C44" s="72" t="s">
        <v>144</v>
      </c>
      <c r="D44" s="94"/>
      <c r="E44" s="74"/>
      <c r="F44" s="104"/>
      <c r="G44" s="104"/>
      <c r="H44" s="74"/>
      <c r="I44" s="72"/>
    </row>
    <row r="45" spans="1:9" s="75" customFormat="1" ht="15.75" x14ac:dyDescent="0.25">
      <c r="A45" s="77" t="s">
        <v>142</v>
      </c>
      <c r="B45" s="78"/>
      <c r="C45" s="79" t="s">
        <v>142</v>
      </c>
      <c r="D45" s="94"/>
      <c r="E45" s="74"/>
      <c r="F45" s="104"/>
      <c r="G45" s="104"/>
      <c r="H45" s="74"/>
      <c r="I45" s="72"/>
    </row>
    <row r="46" spans="1:9" s="75" customFormat="1" ht="15.75" x14ac:dyDescent="0.25">
      <c r="A46" s="73"/>
      <c r="B46" s="73"/>
      <c r="C46" s="73"/>
      <c r="D46" s="94"/>
      <c r="E46" s="74"/>
      <c r="F46" s="104"/>
      <c r="G46" s="104"/>
      <c r="H46" s="74"/>
      <c r="I46" s="72"/>
    </row>
    <row r="47" spans="1:9" s="75" customFormat="1" ht="15.75" x14ac:dyDescent="0.25">
      <c r="A47" s="73"/>
      <c r="B47" s="73"/>
      <c r="C47" s="73"/>
      <c r="D47" s="94"/>
      <c r="E47" s="74"/>
      <c r="F47" s="104"/>
      <c r="G47" s="104"/>
      <c r="H47" s="74"/>
      <c r="I47" s="72"/>
    </row>
    <row r="48" spans="1:9" s="75" customFormat="1" ht="15.75" x14ac:dyDescent="0.25">
      <c r="A48" s="76"/>
      <c r="B48" s="73"/>
      <c r="C48" s="76"/>
      <c r="D48" s="94"/>
      <c r="E48" s="74"/>
      <c r="F48" s="104"/>
      <c r="G48" s="104"/>
      <c r="H48" s="74"/>
      <c r="I48" s="72"/>
    </row>
    <row r="49" spans="1:9" s="75" customFormat="1" ht="15.75" x14ac:dyDescent="0.25">
      <c r="A49" s="77" t="s">
        <v>143</v>
      </c>
      <c r="B49" s="77"/>
      <c r="C49" s="77" t="s">
        <v>143</v>
      </c>
      <c r="D49" s="94"/>
      <c r="E49" s="74"/>
      <c r="F49" s="104"/>
      <c r="G49" s="104"/>
      <c r="H49" s="74"/>
      <c r="I49" s="72"/>
    </row>
  </sheetData>
  <mergeCells count="17">
    <mergeCell ref="I19:I20"/>
    <mergeCell ref="I21:I25"/>
    <mergeCell ref="I26:I27"/>
    <mergeCell ref="I29:I31"/>
    <mergeCell ref="I33:I35"/>
    <mergeCell ref="D8:E8"/>
    <mergeCell ref="F8:H8"/>
    <mergeCell ref="H10:I10"/>
    <mergeCell ref="I11:I14"/>
    <mergeCell ref="I15:I18"/>
    <mergeCell ref="D7:E7"/>
    <mergeCell ref="A2:H3"/>
    <mergeCell ref="D4:E4"/>
    <mergeCell ref="F4:H4"/>
    <mergeCell ref="A6:B6"/>
    <mergeCell ref="D6:H6"/>
    <mergeCell ref="F7:H7"/>
  </mergeCells>
  <phoneticPr fontId="7" type="noConversion"/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I41"/>
  <sheetViews>
    <sheetView workbookViewId="0">
      <selection activeCell="F7" sqref="F7:H7"/>
    </sheetView>
  </sheetViews>
  <sheetFormatPr defaultColWidth="9.28515625" defaultRowHeight="12.75" x14ac:dyDescent="0.25"/>
  <cols>
    <col min="1" max="1" width="20.28515625" style="44" customWidth="1"/>
    <col min="2" max="2" width="16" style="44" customWidth="1"/>
    <col min="3" max="3" width="27.85546875" style="44" customWidth="1"/>
    <col min="4" max="4" width="19.85546875" style="92" customWidth="1"/>
    <col min="5" max="5" width="8.42578125" style="9" customWidth="1"/>
    <col min="6" max="6" width="19.28515625" style="102" customWidth="1"/>
    <col min="7" max="7" width="18.7109375" style="102" customWidth="1"/>
    <col min="8" max="8" width="8.140625" style="9" customWidth="1"/>
    <col min="9" max="9" width="6.7109375" style="67" customWidth="1"/>
    <col min="10" max="16384" width="9.28515625" style="8"/>
  </cols>
  <sheetData>
    <row r="2" spans="1:9" x14ac:dyDescent="0.25">
      <c r="A2" s="720" t="s">
        <v>6</v>
      </c>
      <c r="B2" s="720"/>
      <c r="C2" s="720"/>
      <c r="D2" s="720"/>
      <c r="E2" s="720"/>
      <c r="F2" s="720"/>
      <c r="G2" s="720"/>
      <c r="H2" s="720"/>
    </row>
    <row r="3" spans="1:9" x14ac:dyDescent="0.25">
      <c r="A3" s="720"/>
      <c r="B3" s="720"/>
      <c r="C3" s="720"/>
      <c r="D3" s="720"/>
      <c r="E3" s="720"/>
      <c r="F3" s="720"/>
      <c r="G3" s="720"/>
      <c r="H3" s="720"/>
    </row>
    <row r="4" spans="1:9" s="10" customFormat="1" ht="24.75" customHeight="1" x14ac:dyDescent="0.25">
      <c r="A4" s="46" t="s">
        <v>7</v>
      </c>
      <c r="B4" s="47">
        <v>2021</v>
      </c>
      <c r="C4" s="48" t="s">
        <v>8</v>
      </c>
      <c r="D4" s="721" t="s">
        <v>9</v>
      </c>
      <c r="E4" s="722"/>
      <c r="F4" s="723">
        <f>E28/100</f>
        <v>1</v>
      </c>
      <c r="G4" s="723"/>
      <c r="H4" s="723"/>
      <c r="I4" s="68"/>
    </row>
    <row r="6" spans="1:9" s="10" customFormat="1" ht="15" customHeight="1" x14ac:dyDescent="0.25">
      <c r="A6" s="724" t="s">
        <v>11</v>
      </c>
      <c r="B6" s="724"/>
      <c r="C6" s="49"/>
      <c r="D6" s="721" t="s">
        <v>10</v>
      </c>
      <c r="E6" s="725"/>
      <c r="F6" s="725"/>
      <c r="G6" s="725"/>
      <c r="H6" s="722"/>
      <c r="I6" s="68"/>
    </row>
    <row r="7" spans="1:9" s="10" customFormat="1" ht="15" customHeight="1" x14ac:dyDescent="0.25">
      <c r="A7" s="50" t="s">
        <v>12</v>
      </c>
      <c r="B7" s="51" t="s">
        <v>254</v>
      </c>
      <c r="C7" s="49"/>
      <c r="D7" s="727" t="s">
        <v>12</v>
      </c>
      <c r="E7" s="728"/>
      <c r="F7" s="729" t="s">
        <v>210</v>
      </c>
      <c r="G7" s="729"/>
      <c r="H7" s="729"/>
      <c r="I7" s="68"/>
    </row>
    <row r="8" spans="1:9" s="10" customFormat="1" ht="15" customHeight="1" x14ac:dyDescent="0.25">
      <c r="A8" s="52" t="s">
        <v>13</v>
      </c>
      <c r="B8" s="52" t="s">
        <v>239</v>
      </c>
      <c r="C8" s="49"/>
      <c r="D8" s="730" t="s">
        <v>13</v>
      </c>
      <c r="E8" s="731"/>
      <c r="F8" s="732" t="s">
        <v>240</v>
      </c>
      <c r="G8" s="732"/>
      <c r="H8" s="732"/>
      <c r="I8" s="68"/>
    </row>
    <row r="10" spans="1:9" s="44" customFormat="1" ht="25.5" x14ac:dyDescent="0.25">
      <c r="A10" s="162" t="s">
        <v>0</v>
      </c>
      <c r="B10" s="162" t="s">
        <v>1</v>
      </c>
      <c r="C10" s="162" t="s">
        <v>2</v>
      </c>
      <c r="D10" s="85" t="s">
        <v>124</v>
      </c>
      <c r="E10" s="162" t="s">
        <v>3</v>
      </c>
      <c r="F10" s="85" t="s">
        <v>14</v>
      </c>
      <c r="G10" s="96" t="s">
        <v>149</v>
      </c>
      <c r="H10" s="716" t="s">
        <v>5</v>
      </c>
      <c r="I10" s="717"/>
    </row>
    <row r="11" spans="1:9" s="26" customFormat="1" ht="30.75" customHeight="1" x14ac:dyDescent="0.25">
      <c r="A11" s="110" t="s">
        <v>21</v>
      </c>
      <c r="B11" s="110" t="s">
        <v>23</v>
      </c>
      <c r="C11" s="110" t="s">
        <v>24</v>
      </c>
      <c r="D11" s="111">
        <f>G11*12</f>
        <v>173950.08000000002</v>
      </c>
      <c r="E11" s="112">
        <v>5</v>
      </c>
      <c r="F11" s="113">
        <f>G11*3</f>
        <v>43487.520000000004</v>
      </c>
      <c r="G11" s="113">
        <v>14495.84</v>
      </c>
      <c r="H11" s="114" t="s">
        <v>109</v>
      </c>
      <c r="I11" s="738">
        <f>E14+E13+E12+E11</f>
        <v>20</v>
      </c>
    </row>
    <row r="12" spans="1:9" s="26" customFormat="1" ht="22.5" x14ac:dyDescent="0.25">
      <c r="A12" s="110" t="s">
        <v>21</v>
      </c>
      <c r="B12" s="110" t="s">
        <v>22</v>
      </c>
      <c r="C12" s="110" t="s">
        <v>101</v>
      </c>
      <c r="D12" s="111">
        <f t="shared" ref="D12:D14" si="0">G12*12</f>
        <v>378283.56</v>
      </c>
      <c r="E12" s="112">
        <v>5</v>
      </c>
      <c r="F12" s="113">
        <f t="shared" ref="F12:F14" si="1">G12*3</f>
        <v>94570.89</v>
      </c>
      <c r="G12" s="113">
        <v>31523.63</v>
      </c>
      <c r="H12" s="114"/>
      <c r="I12" s="739"/>
    </row>
    <row r="13" spans="1:9" s="26" customFormat="1" x14ac:dyDescent="0.25">
      <c r="A13" s="110" t="s">
        <v>21</v>
      </c>
      <c r="B13" s="110" t="s">
        <v>56</v>
      </c>
      <c r="C13" s="110" t="s">
        <v>63</v>
      </c>
      <c r="D13" s="111">
        <f t="shared" si="0"/>
        <v>552233.64</v>
      </c>
      <c r="E13" s="112">
        <v>5</v>
      </c>
      <c r="F13" s="113">
        <f t="shared" si="1"/>
        <v>138058.41</v>
      </c>
      <c r="G13" s="113">
        <f>G12+G11</f>
        <v>46019.47</v>
      </c>
      <c r="H13" s="114"/>
      <c r="I13" s="739"/>
    </row>
    <row r="14" spans="1:9" s="26" customFormat="1" ht="22.5" x14ac:dyDescent="0.25">
      <c r="A14" s="110" t="s">
        <v>21</v>
      </c>
      <c r="B14" s="110" t="s">
        <v>107</v>
      </c>
      <c r="C14" s="110" t="s">
        <v>125</v>
      </c>
      <c r="D14" s="111">
        <f t="shared" si="0"/>
        <v>120357.24</v>
      </c>
      <c r="E14" s="112">
        <v>5</v>
      </c>
      <c r="F14" s="113">
        <f t="shared" si="1"/>
        <v>30089.31</v>
      </c>
      <c r="G14" s="113">
        <v>10029.77</v>
      </c>
      <c r="H14" s="114"/>
      <c r="I14" s="739"/>
    </row>
    <row r="15" spans="1:9" s="26" customFormat="1" x14ac:dyDescent="0.25">
      <c r="A15" s="115" t="s">
        <v>15</v>
      </c>
      <c r="B15" s="115" t="s">
        <v>59</v>
      </c>
      <c r="C15" s="115" t="s">
        <v>175</v>
      </c>
      <c r="D15" s="116" t="s">
        <v>222</v>
      </c>
      <c r="E15" s="117">
        <v>10</v>
      </c>
      <c r="F15" s="116" t="s">
        <v>216</v>
      </c>
      <c r="G15" s="116" t="s">
        <v>223</v>
      </c>
      <c r="H15" s="118"/>
      <c r="I15" s="741">
        <f>E15+E16+E17+E18</f>
        <v>40</v>
      </c>
    </row>
    <row r="16" spans="1:9" s="26" customFormat="1" x14ac:dyDescent="0.25">
      <c r="A16" s="115" t="s">
        <v>15</v>
      </c>
      <c r="B16" s="115" t="s">
        <v>59</v>
      </c>
      <c r="C16" s="115" t="s">
        <v>176</v>
      </c>
      <c r="D16" s="116" t="s">
        <v>224</v>
      </c>
      <c r="E16" s="117">
        <v>10</v>
      </c>
      <c r="F16" s="116" t="s">
        <v>223</v>
      </c>
      <c r="G16" s="116" t="s">
        <v>217</v>
      </c>
      <c r="H16" s="118"/>
      <c r="I16" s="741"/>
    </row>
    <row r="17" spans="1:9" s="26" customFormat="1" ht="22.5" x14ac:dyDescent="0.25">
      <c r="A17" s="115" t="s">
        <v>15</v>
      </c>
      <c r="B17" s="115" t="s">
        <v>60</v>
      </c>
      <c r="C17" s="115" t="s">
        <v>79</v>
      </c>
      <c r="D17" s="119">
        <v>0.5</v>
      </c>
      <c r="E17" s="117">
        <v>10</v>
      </c>
      <c r="F17" s="120" t="s">
        <v>167</v>
      </c>
      <c r="G17" s="120" t="s">
        <v>168</v>
      </c>
      <c r="H17" s="118"/>
      <c r="I17" s="741"/>
    </row>
    <row r="18" spans="1:9" s="26" customFormat="1" ht="22.5" x14ac:dyDescent="0.25">
      <c r="A18" s="115" t="s">
        <v>15</v>
      </c>
      <c r="B18" s="115" t="s">
        <v>60</v>
      </c>
      <c r="C18" s="115" t="s">
        <v>219</v>
      </c>
      <c r="D18" s="116" t="s">
        <v>230</v>
      </c>
      <c r="E18" s="117">
        <v>10</v>
      </c>
      <c r="F18" s="116" t="s">
        <v>231</v>
      </c>
      <c r="G18" s="116" t="s">
        <v>232</v>
      </c>
      <c r="H18" s="118"/>
      <c r="I18" s="741"/>
    </row>
    <row r="19" spans="1:9" s="26" customFormat="1" ht="28.5" customHeight="1" x14ac:dyDescent="0.25">
      <c r="A19" s="121" t="s">
        <v>29</v>
      </c>
      <c r="B19" s="121" t="s">
        <v>57</v>
      </c>
      <c r="C19" s="121" t="s">
        <v>49</v>
      </c>
      <c r="D19" s="122" t="s">
        <v>233</v>
      </c>
      <c r="E19" s="123">
        <v>10</v>
      </c>
      <c r="F19" s="122" t="s">
        <v>235</v>
      </c>
      <c r="G19" s="122" t="s">
        <v>236</v>
      </c>
      <c r="H19" s="124"/>
      <c r="I19" s="159">
        <f>E19</f>
        <v>10</v>
      </c>
    </row>
    <row r="20" spans="1:9" s="26" customFormat="1" ht="33.75" x14ac:dyDescent="0.25">
      <c r="A20" s="125" t="s">
        <v>26</v>
      </c>
      <c r="B20" s="125" t="s">
        <v>28</v>
      </c>
      <c r="C20" s="125" t="s">
        <v>67</v>
      </c>
      <c r="D20" s="126">
        <v>1</v>
      </c>
      <c r="E20" s="127">
        <v>5</v>
      </c>
      <c r="F20" s="126">
        <v>1</v>
      </c>
      <c r="G20" s="126">
        <v>1</v>
      </c>
      <c r="H20" s="128"/>
      <c r="I20" s="741">
        <f>E20+E21+E22</f>
        <v>15</v>
      </c>
    </row>
    <row r="21" spans="1:9" s="26" customFormat="1" ht="33.75" x14ac:dyDescent="0.25">
      <c r="A21" s="125" t="s">
        <v>26</v>
      </c>
      <c r="B21" s="125" t="s">
        <v>83</v>
      </c>
      <c r="C21" s="125" t="s">
        <v>65</v>
      </c>
      <c r="D21" s="126">
        <v>1</v>
      </c>
      <c r="E21" s="127">
        <v>5</v>
      </c>
      <c r="F21" s="126">
        <v>1</v>
      </c>
      <c r="G21" s="126">
        <v>1</v>
      </c>
      <c r="H21" s="128"/>
      <c r="I21" s="741"/>
    </row>
    <row r="22" spans="1:9" s="26" customFormat="1" ht="22.5" x14ac:dyDescent="0.25">
      <c r="A22" s="125" t="s">
        <v>26</v>
      </c>
      <c r="B22" s="125" t="s">
        <v>43</v>
      </c>
      <c r="C22" s="125" t="s">
        <v>118</v>
      </c>
      <c r="D22" s="126">
        <v>1</v>
      </c>
      <c r="E22" s="127">
        <v>5</v>
      </c>
      <c r="F22" s="126">
        <v>1</v>
      </c>
      <c r="G22" s="126">
        <v>1</v>
      </c>
      <c r="H22" s="128"/>
      <c r="I22" s="741"/>
    </row>
    <row r="23" spans="1:9" s="26" customFormat="1" ht="56.25" x14ac:dyDescent="0.25">
      <c r="A23" s="115" t="s">
        <v>57</v>
      </c>
      <c r="B23" s="115" t="s">
        <v>87</v>
      </c>
      <c r="C23" s="115" t="s">
        <v>110</v>
      </c>
      <c r="D23" s="129">
        <v>1</v>
      </c>
      <c r="E23" s="117">
        <v>5</v>
      </c>
      <c r="F23" s="129">
        <v>1</v>
      </c>
      <c r="G23" s="129">
        <v>1</v>
      </c>
      <c r="H23" s="118" t="s">
        <v>109</v>
      </c>
      <c r="I23" s="159">
        <f>E23</f>
        <v>5</v>
      </c>
    </row>
    <row r="24" spans="1:9" s="26" customFormat="1" ht="33.75" x14ac:dyDescent="0.25">
      <c r="A24" s="146" t="s">
        <v>4</v>
      </c>
      <c r="B24" s="147" t="s">
        <v>116</v>
      </c>
      <c r="C24" s="146" t="s">
        <v>115</v>
      </c>
      <c r="D24" s="148" t="s">
        <v>204</v>
      </c>
      <c r="E24" s="149">
        <v>4</v>
      </c>
      <c r="F24" s="150" t="s">
        <v>204</v>
      </c>
      <c r="G24" s="150" t="s">
        <v>204</v>
      </c>
      <c r="H24" s="151" t="s">
        <v>109</v>
      </c>
      <c r="I24" s="161">
        <f>E24</f>
        <v>4</v>
      </c>
    </row>
    <row r="25" spans="1:9" s="26" customFormat="1" ht="22.5" x14ac:dyDescent="0.25">
      <c r="A25" s="115" t="s">
        <v>34</v>
      </c>
      <c r="B25" s="153" t="s">
        <v>35</v>
      </c>
      <c r="C25" s="115" t="s">
        <v>93</v>
      </c>
      <c r="D25" s="154" t="s">
        <v>204</v>
      </c>
      <c r="E25" s="117">
        <v>2</v>
      </c>
      <c r="F25" s="120" t="s">
        <v>25</v>
      </c>
      <c r="G25" s="154" t="s">
        <v>204</v>
      </c>
      <c r="H25" s="118" t="s">
        <v>109</v>
      </c>
      <c r="I25" s="738">
        <f>E27+E26+E25</f>
        <v>6</v>
      </c>
    </row>
    <row r="26" spans="1:9" s="26" customFormat="1" ht="22.5" x14ac:dyDescent="0.25">
      <c r="A26" s="115" t="s">
        <v>34</v>
      </c>
      <c r="B26" s="153" t="s">
        <v>86</v>
      </c>
      <c r="C26" s="115" t="s">
        <v>41</v>
      </c>
      <c r="D26" s="154" t="s">
        <v>204</v>
      </c>
      <c r="E26" s="117">
        <v>2</v>
      </c>
      <c r="F26" s="120" t="s">
        <v>25</v>
      </c>
      <c r="G26" s="154" t="s">
        <v>204</v>
      </c>
      <c r="H26" s="118"/>
      <c r="I26" s="739"/>
    </row>
    <row r="27" spans="1:9" s="26" customFormat="1" ht="22.5" x14ac:dyDescent="0.25">
      <c r="A27" s="115" t="s">
        <v>34</v>
      </c>
      <c r="B27" s="153" t="s">
        <v>37</v>
      </c>
      <c r="C27" s="115" t="s">
        <v>39</v>
      </c>
      <c r="D27" s="154" t="s">
        <v>204</v>
      </c>
      <c r="E27" s="117">
        <v>2</v>
      </c>
      <c r="F27" s="120" t="s">
        <v>25</v>
      </c>
      <c r="G27" s="154" t="s">
        <v>204</v>
      </c>
      <c r="H27" s="118"/>
      <c r="I27" s="740"/>
    </row>
    <row r="28" spans="1:9" ht="15.75" x14ac:dyDescent="0.25">
      <c r="A28" s="65"/>
      <c r="B28" s="65"/>
      <c r="C28" s="65"/>
      <c r="D28" s="91"/>
      <c r="E28" s="22">
        <f>SUM(E11:E27)</f>
        <v>100</v>
      </c>
      <c r="F28" s="101"/>
      <c r="G28" s="101"/>
      <c r="H28" s="20"/>
      <c r="I28" s="81">
        <f>SUM(I11:I26)</f>
        <v>100</v>
      </c>
    </row>
    <row r="30" spans="1:9" x14ac:dyDescent="0.25">
      <c r="C30" s="66"/>
      <c r="H30" s="8"/>
    </row>
    <row r="31" spans="1:9" s="72" customFormat="1" ht="63" x14ac:dyDescent="0.25">
      <c r="A31" s="70" t="s">
        <v>256</v>
      </c>
      <c r="B31" s="70"/>
      <c r="C31" s="70" t="s">
        <v>141</v>
      </c>
      <c r="D31" s="93"/>
      <c r="E31" s="71"/>
      <c r="F31" s="103"/>
      <c r="G31" s="103"/>
      <c r="H31" s="71"/>
    </row>
    <row r="32" spans="1:9" s="75" customFormat="1" ht="15.75" x14ac:dyDescent="0.25">
      <c r="A32" s="77"/>
      <c r="B32" s="73"/>
      <c r="C32" s="73"/>
      <c r="D32" s="94"/>
      <c r="E32" s="74"/>
      <c r="F32" s="104"/>
      <c r="G32" s="104"/>
      <c r="H32" s="74"/>
      <c r="I32" s="72"/>
    </row>
    <row r="33" spans="1:9" s="75" customFormat="1" ht="15.75" x14ac:dyDescent="0.25">
      <c r="A33" s="73"/>
      <c r="B33" s="73"/>
      <c r="C33" s="73"/>
      <c r="D33" s="94"/>
      <c r="E33" s="74"/>
      <c r="F33" s="104"/>
      <c r="G33" s="104"/>
      <c r="H33" s="74"/>
      <c r="I33" s="72"/>
    </row>
    <row r="34" spans="1:9" s="75" customFormat="1" ht="15.75" x14ac:dyDescent="0.25">
      <c r="A34" s="73"/>
      <c r="B34" s="73"/>
      <c r="C34" s="73"/>
      <c r="D34" s="94"/>
      <c r="E34" s="74"/>
      <c r="F34" s="104"/>
      <c r="G34" s="104"/>
      <c r="H34" s="74"/>
      <c r="I34" s="72"/>
    </row>
    <row r="35" spans="1:9" s="75" customFormat="1" ht="15.75" x14ac:dyDescent="0.25">
      <c r="A35" s="76"/>
      <c r="B35" s="73"/>
      <c r="C35" s="76"/>
      <c r="D35" s="94"/>
      <c r="E35" s="74"/>
      <c r="F35" s="104"/>
      <c r="G35" s="104"/>
      <c r="H35" s="74"/>
      <c r="I35" s="72"/>
    </row>
    <row r="36" spans="1:9" s="75" customFormat="1" ht="15.75" x14ac:dyDescent="0.25">
      <c r="A36" s="72" t="s">
        <v>248</v>
      </c>
      <c r="B36" s="72"/>
      <c r="C36" s="72" t="s">
        <v>144</v>
      </c>
      <c r="D36" s="94"/>
      <c r="E36" s="74"/>
      <c r="F36" s="104"/>
      <c r="G36" s="104"/>
      <c r="H36" s="74"/>
      <c r="I36" s="72"/>
    </row>
    <row r="37" spans="1:9" s="75" customFormat="1" ht="15.75" x14ac:dyDescent="0.25">
      <c r="A37" s="77" t="s">
        <v>142</v>
      </c>
      <c r="B37" s="78"/>
      <c r="C37" s="79" t="s">
        <v>142</v>
      </c>
      <c r="D37" s="94"/>
      <c r="E37" s="74"/>
      <c r="F37" s="104"/>
      <c r="G37" s="104"/>
      <c r="H37" s="74"/>
      <c r="I37" s="72"/>
    </row>
    <row r="38" spans="1:9" s="75" customFormat="1" ht="15.75" x14ac:dyDescent="0.25">
      <c r="A38" s="73"/>
      <c r="B38" s="73"/>
      <c r="C38" s="73"/>
      <c r="D38" s="94"/>
      <c r="E38" s="74"/>
      <c r="F38" s="104"/>
      <c r="G38" s="104"/>
      <c r="H38" s="74"/>
      <c r="I38" s="72"/>
    </row>
    <row r="39" spans="1:9" s="75" customFormat="1" ht="15.75" x14ac:dyDescent="0.25">
      <c r="A39" s="73"/>
      <c r="B39" s="73"/>
      <c r="C39" s="73"/>
      <c r="D39" s="94"/>
      <c r="E39" s="74"/>
      <c r="F39" s="104"/>
      <c r="G39" s="104"/>
      <c r="H39" s="74"/>
      <c r="I39" s="72"/>
    </row>
    <row r="40" spans="1:9" s="75" customFormat="1" ht="15.75" x14ac:dyDescent="0.25">
      <c r="A40" s="76"/>
      <c r="B40" s="73"/>
      <c r="C40" s="76"/>
      <c r="D40" s="94"/>
      <c r="E40" s="74"/>
      <c r="F40" s="104"/>
      <c r="G40" s="104"/>
      <c r="H40" s="74"/>
      <c r="I40" s="72"/>
    </row>
    <row r="41" spans="1:9" s="75" customFormat="1" ht="15.75" x14ac:dyDescent="0.25">
      <c r="A41" s="77" t="s">
        <v>143</v>
      </c>
      <c r="B41" s="77"/>
      <c r="C41" s="77" t="s">
        <v>143</v>
      </c>
      <c r="D41" s="94"/>
      <c r="E41" s="74"/>
      <c r="F41" s="104"/>
      <c r="G41" s="104"/>
      <c r="H41" s="74"/>
      <c r="I41" s="72"/>
    </row>
  </sheetData>
  <mergeCells count="14">
    <mergeCell ref="D7:E7"/>
    <mergeCell ref="F7:H7"/>
    <mergeCell ref="A2:H3"/>
    <mergeCell ref="D4:E4"/>
    <mergeCell ref="F4:H4"/>
    <mergeCell ref="A6:B6"/>
    <mergeCell ref="D6:H6"/>
    <mergeCell ref="I20:I22"/>
    <mergeCell ref="I25:I27"/>
    <mergeCell ref="D8:E8"/>
    <mergeCell ref="F8:H8"/>
    <mergeCell ref="H10:I10"/>
    <mergeCell ref="I11:I14"/>
    <mergeCell ref="I15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MNW</vt:lpstr>
      <vt:lpstr>SEO O</vt:lpstr>
      <vt:lpstr>SEO Operation</vt:lpstr>
      <vt:lpstr>SEO Compliance</vt:lpstr>
      <vt:lpstr>SEOCR Kirisitiana</vt:lpstr>
      <vt:lpstr>EO SAVE BOLA</vt:lpstr>
      <vt:lpstr>EA MALAKAI</vt:lpstr>
      <vt:lpstr>EO RAKARIA</vt:lpstr>
      <vt:lpstr>EA T. VUNISINA</vt:lpstr>
      <vt:lpstr>EO Lekima M.</vt:lpstr>
      <vt:lpstr>EA RUSI</vt:lpstr>
      <vt:lpstr>EA MANOA</vt:lpstr>
      <vt:lpstr>GIO TOMU</vt:lpstr>
      <vt:lpstr>PANW</vt:lpstr>
      <vt:lpstr>EO Pauliasi</vt:lpstr>
      <vt:lpstr>EO Sailasa S. </vt:lpstr>
      <vt:lpstr>EA Melania T.</vt:lpstr>
      <vt:lpstr>FO Vivita R. </vt:lpstr>
      <vt:lpstr>EA Shemal P. </vt:lpstr>
      <vt:lpstr>EA A. Laqai</vt:lpstr>
      <vt:lpstr>Cashier Taina R. </vt:lpstr>
      <vt:lpstr>ACNW Meli R. </vt:lpstr>
      <vt:lpstr>EA Litia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Tira</dc:creator>
  <cp:lastModifiedBy>Henry Miller</cp:lastModifiedBy>
  <cp:lastPrinted>2021-03-01T03:34:53Z</cp:lastPrinted>
  <dcterms:created xsi:type="dcterms:W3CDTF">2021-01-09T22:48:03Z</dcterms:created>
  <dcterms:modified xsi:type="dcterms:W3CDTF">2021-09-06T02:22:49Z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